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orn\OneDrive - State of Indiana\Migrated_Home_Drive\FILINGS\"/>
    </mc:Choice>
  </mc:AlternateContent>
  <bookViews>
    <workbookView xWindow="28680" yWindow="-120" windowWidth="25440" windowHeight="15990"/>
  </bookViews>
  <sheets>
    <sheet name="Cover" sheetId="6" r:id="rId1"/>
    <sheet name="Rev Reqs" sheetId="1" r:id="rId2"/>
    <sheet name="Rate Calculations" sheetId="4" r:id="rId3"/>
    <sheet name="Summary" sheetId="5" r:id="rId4"/>
    <sheet name="Bill Freq - CPP" sheetId="7" r:id="rId5"/>
    <sheet name="Descriptors - CPP" sheetId="8" r:id="rId6"/>
    <sheet name="Bill Freq - VPP" sheetId="9" r:id="rId7"/>
    <sheet name="Descriptors - VPP" sheetId="10" r:id="rId8"/>
    <sheet name="Bill Freq - VPPD" sheetId="11" r:id="rId9"/>
    <sheet name="Descriptors - VPPD" sheetId="12" r:id="rId10"/>
  </sheets>
  <externalReferences>
    <externalReference r:id="rId11"/>
    <externalReference r:id="rId12"/>
  </externalReferences>
  <definedNames>
    <definedName name="CASE_NO">[1]INPUT!$B$11</definedName>
    <definedName name="CUR_BASE_FUEL">[1]INPUT!$C$20</definedName>
    <definedName name="CUR_DCI">[1]INPUT!$C$171</definedName>
    <definedName name="CUR_DCI_DIST">[1]INPUT!$C$172</definedName>
    <definedName name="CUR_DCI_DTP">[1]INPUT!$C$173</definedName>
    <definedName name="CUR_DCI_DTS">[1]INPUT!$C$174</definedName>
    <definedName name="CUR_DCI_EH">[1]INPUT!$C$175</definedName>
    <definedName name="CUR_DCI_GSFL">[1]INPUT!$C$177</definedName>
    <definedName name="CUR_DCI_SL">[1]INPUT!$C$180</definedName>
    <definedName name="CUR_DCI_SP">[1]INPUT!$C$176</definedName>
    <definedName name="CUR_DP_CST">'[1]Rate DP'!$AC$79</definedName>
    <definedName name="CUR_DP_DEMAND">'[1]Rate DP'!$AC$83</definedName>
    <definedName name="CUR_DP_KWH1">'[1]Rate DP'!$AC$87</definedName>
    <definedName name="CUR_DP_KWH2">'[1]Rate DP'!$AC$88</definedName>
    <definedName name="CUR_DS_CST_2">'[1]Rate DS'!$AC$85</definedName>
    <definedName name="CUR_DS_DEM_1">'[1]Rate DS'!$AC$89</definedName>
    <definedName name="CUR_DS_DEM_3">'[1]Rate DS'!$AC$90</definedName>
    <definedName name="CUR_DS_KWH_1">'[1]Rate DS'!$AC$94</definedName>
    <definedName name="CUR_DS_KWH_2">'[1]Rate DS'!$AC$95</definedName>
    <definedName name="CUR_DS_KWH_3">'[1]Rate DS'!$AC$96</definedName>
    <definedName name="CUR_DT_SEC_CST3">'[1]Rate DT-Sec'!$AC$94</definedName>
    <definedName name="CUR_DT_SEC_DEMOFF">'[1]Rate DT-Sec'!$AC$99</definedName>
    <definedName name="CUR_DT_SEC_DEMON">'[1]Rate DT-Sec'!$AC$98</definedName>
    <definedName name="CUR_DT_SUM_E_OFF">'[1]Rate DT-Pri'!$AC$107</definedName>
    <definedName name="CUR_DT_SUM_E_ON">'[1]Rate DT-Pri'!$AC$106</definedName>
    <definedName name="CUR_DT_SUM_PEAK_ON">'[1]Rate DT-Pri'!$AC$98</definedName>
    <definedName name="CUR_DT_SUM_PK_OFF">'[1]Rate DT-Pri'!$AC$99</definedName>
    <definedName name="CUR_DT_WIN_E_ON">'[1]Rate DT-Pri'!$AC$123</definedName>
    <definedName name="CUR_DT_WIN_PEAK_ON">'[1]Rate DT-Pri'!$AC$115</definedName>
    <definedName name="CUR_DT_WIN_PK_OFF">'[1]Rate DT-Pri'!$AC$116</definedName>
    <definedName name="CUR_EH_CST_2">'[1]Rate EH'!$AC$75</definedName>
    <definedName name="CUR_EH_KWH_1">'[1]Rate EH'!$AC$83</definedName>
    <definedName name="CUR_ESM">[1]INPUT!$C$168</definedName>
    <definedName name="CUR_FAC">[1]INPUT!$C$19</definedName>
    <definedName name="CUR_FTR_DIST">[1]INPUT!$C$186</definedName>
    <definedName name="CUR_FTR_DP">[1]INPUT!$C$192</definedName>
    <definedName name="CUR_FTR_DTP">[1]INPUT!$C$187</definedName>
    <definedName name="CUR_FTR_DTS">[1]INPUT!$C$188</definedName>
    <definedName name="CUR_FTR_EH">[1]INPUT!$C$189</definedName>
    <definedName name="CUR_FTR_GSFL">[1]INPUT!$C$191</definedName>
    <definedName name="CUR_FTR_RES">[1]INPUT!$C$185</definedName>
    <definedName name="CUR_FTR_SL">[1]INPUT!$C$194</definedName>
    <definedName name="CUR_FTR_SP">[1]INPUT!$C$190</definedName>
    <definedName name="CUR_FTR_TT">[1]INPUT!$C$193</definedName>
    <definedName name="CUR_RS_CUST">'[1]Rate RS'!$AB$66</definedName>
    <definedName name="CUR_RS_ENERGY">'[1]Rate RS'!$AB$69</definedName>
    <definedName name="CUR_TT_KWH">[1]INPUT!$C$124</definedName>
    <definedName name="CUR_TT_SUM_CST">'[1]Rate TT'!$AC$86</definedName>
    <definedName name="CUR_TT_SUM_PEAK">'[1]Rate TT'!$AC$89</definedName>
    <definedName name="CUR_TT_SUM_PK_OFF">'[1]Rate TT'!$AC$90</definedName>
    <definedName name="CUR_TT_WIN_CST">'[1]Rate TT'!$AC$100</definedName>
    <definedName name="CUR_TT_WIN_PEAK">'[1]Rate TT'!$AC$103</definedName>
    <definedName name="CUR_TT_WIN_PK_OFF">'[1]Rate TT'!$AC$104</definedName>
    <definedName name="DATA_PERIOD">[1]INPUT!$B$13</definedName>
    <definedName name="DATE">[1]INPUT!$B$10</definedName>
    <definedName name="DCI_Name">[1]INPUT!$B$200</definedName>
    <definedName name="DSM_DIST">[1]INPUT!$C$30</definedName>
    <definedName name="DSM_RES">[1]INPUT!$C$29</definedName>
    <definedName name="DSM_RS_CUST">[1]INPUT!$J$29</definedName>
    <definedName name="DSM_TRANS">[1]INPUT!$C$31</definedName>
    <definedName name="DSMR_Name">[1]INPUT!$B$198</definedName>
    <definedName name="ESM_Name">[1]INPUT!$B$199</definedName>
    <definedName name="FAC_Name">[1]INPUT!$B$201</definedName>
    <definedName name="FTR_Name">[1]INPUT!$B$202</definedName>
    <definedName name="HEA_Name">[1]INPUT!$B$197</definedName>
    <definedName name="Migration_CC">'Rate Calculations'!$A$12</definedName>
    <definedName name="NAME">[1]INPUT!$B$8</definedName>
    <definedName name="_xlnm.Print_Area" localSheetId="4">'Bill Freq - CPP'!$A$2:$J$39</definedName>
    <definedName name="_xlnm.Print_Area" localSheetId="6">'Bill Freq - VPP'!$A$2:$J$41</definedName>
    <definedName name="_xlnm.Print_Area" localSheetId="8">'Bill Freq - VPPD'!$A$2:$J$41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>#REF!</definedName>
    <definedName name="PRINT_RANGE1" localSheetId="4">#REF!</definedName>
    <definedName name="PRINT_RANGE1" localSheetId="6">#REF!</definedName>
    <definedName name="PRINT_RANGE1" localSheetId="8">#REF!</definedName>
    <definedName name="PRINT_RANGE1" localSheetId="5">#REF!</definedName>
    <definedName name="PRINT_RANGE1" localSheetId="7">#REF!</definedName>
    <definedName name="PRINT_RANGE1" localSheetId="9">#REF!</definedName>
    <definedName name="PRINT_RANGE1">#REF!</definedName>
    <definedName name="PRINT_RANGE2" localSheetId="7">'Descriptors - VPP'!$A$2:$G$13</definedName>
    <definedName name="PRINT_RANGE2" localSheetId="9">'Descriptors - VPPD'!$A$2:$G$13</definedName>
    <definedName name="PRINT_RANGE2">'Descriptors - CPP'!$A$2:$G$13</definedName>
    <definedName name="_xlnm.Print_Titles">#N/A</definedName>
    <definedName name="PRINT1" localSheetId="4">#REF!</definedName>
    <definedName name="PRINT1" localSheetId="6">#REF!</definedName>
    <definedName name="PRINT1" localSheetId="8">#REF!</definedName>
    <definedName name="PRINT1" localSheetId="5">#REF!</definedName>
    <definedName name="PRINT1" localSheetId="7">#REF!</definedName>
    <definedName name="PRINT1" localSheetId="9">#REF!</definedName>
    <definedName name="PRINT1">#REF!</definedName>
    <definedName name="PRINT2" localSheetId="4">#REF!</definedName>
    <definedName name="PRINT2" localSheetId="6">#REF!</definedName>
    <definedName name="PRINT2" localSheetId="8">#REF!</definedName>
    <definedName name="PRINT2" localSheetId="5">#REF!</definedName>
    <definedName name="PRINT2" localSheetId="7">#REF!</definedName>
    <definedName name="PRINT2" localSheetId="9">#REF!</definedName>
    <definedName name="PRINT2">#REF!</definedName>
    <definedName name="PRINT3" localSheetId="4">#REF!</definedName>
    <definedName name="PRINT3" localSheetId="6">#REF!</definedName>
    <definedName name="PRINT3" localSheetId="8">#REF!</definedName>
    <definedName name="PRINT3" localSheetId="5">#REF!</definedName>
    <definedName name="PRINT3" localSheetId="7">#REF!</definedName>
    <definedName name="PRINT3" localSheetId="9">#REF!</definedName>
    <definedName name="PRINT3">#REF!</definedName>
    <definedName name="PrintCPP">#REF!</definedName>
    <definedName name="PrintMSFRVPP">#REF!</definedName>
    <definedName name="PrintVPP">#REF!</definedName>
    <definedName name="PrintVPPD">#REF!</definedName>
    <definedName name="PrintVPPD2">#REF!</definedName>
    <definedName name="PRO_BASE_FUEL">[1]INPUT!$D$20</definedName>
    <definedName name="PRO_DCI">[1]INPUT!$D$171</definedName>
    <definedName name="PRO_DCI_DIST">[1]INPUT!$D$172</definedName>
    <definedName name="PRO_DCI_DP">[1]INPUT!$D$178</definedName>
    <definedName name="PRO_DCI_DTP">[1]INPUT!$D$173</definedName>
    <definedName name="PRO_DCI_DTS">[1]INPUT!$D$174</definedName>
    <definedName name="PRO_DCI_EH">[1]INPUT!$D$175</definedName>
    <definedName name="PRO_DCI_GSFL">[1]INPUT!$D$177</definedName>
    <definedName name="PRO_DCI_SL">[1]INPUT!$D$180</definedName>
    <definedName name="PRO_DCI_SP">[1]INPUT!$D$176</definedName>
    <definedName name="PRO_DP_CST">'[1]Rate DP'!$J$25</definedName>
    <definedName name="PRO_DP_DEMAND">'[1]Rate DP'!$J$29</definedName>
    <definedName name="PRO_DP_KWH1">'[1]Rate DP'!$J$33</definedName>
    <definedName name="PRO_DP_KWH2">'[1]Rate DP'!$J$34</definedName>
    <definedName name="PRO_DS_CST_2">'[1]Rate DS'!$J$27</definedName>
    <definedName name="PRO_DS_DEM_1">'[1]Rate DS'!$J$31</definedName>
    <definedName name="PRO_DS_DEM_3">'[1]Rate DS'!$J$32</definedName>
    <definedName name="PRO_DS_KWH_1">'[1]Rate DS'!$J$36</definedName>
    <definedName name="PRO_DS_KWH_2">'[1]Rate DS'!$J$37</definedName>
    <definedName name="PRO_DS_KWH_3">'[1]Rate DS'!$J$38</definedName>
    <definedName name="PRO_DSM_DIST">[1]INPUT!$D$30</definedName>
    <definedName name="PRO_DSM_RES">[1]INPUT!$D$29</definedName>
    <definedName name="PRO_DSM_TRANS">[1]INPUT!$D$31</definedName>
    <definedName name="PRO_DT_SEC_CST3">'[1]Rate DT-Sec'!$J$24</definedName>
    <definedName name="PRO_DT_SUM_E_OFF">'[1]Rate DT-Pri'!$J$35</definedName>
    <definedName name="PRO_DT_SUM_E_ON">'[1]Rate DT-Pri'!$J$34</definedName>
    <definedName name="PRO_DT_SUM_PEAK">'[1]Rate DT-Pri'!$J$26</definedName>
    <definedName name="PRO_DT_SUM_PK_OFF">'[1]Rate DT-Pri'!$J$27</definedName>
    <definedName name="PRO_DT_WIN_E_OFF">'[1]Rate DT-Pri'!$J$52</definedName>
    <definedName name="PRO_DT_WIN_E_ON">'[1]Rate DT-Pri'!$J$51</definedName>
    <definedName name="PRO_DT_WIN_PEAK">'[1]Rate DT-Pri'!$J$43</definedName>
    <definedName name="PRO_DT_WIN_PK_OFF">'[1]Rate DT-Pri'!$J$44</definedName>
    <definedName name="PRO_EH_CST_2">'[1]Rate EH'!$J$25</definedName>
    <definedName name="PRO_EH_KWH_1">'[1]Rate EH'!$J$33</definedName>
    <definedName name="PRO_ESM">[1]INPUT!$D$168</definedName>
    <definedName name="PRO_FAC">[1]INPUT!$D$19</definedName>
    <definedName name="PRO_FTR_DIST">[1]INPUT!$D$186</definedName>
    <definedName name="PRO_FTR_DP">[1]INPUT!$D$192</definedName>
    <definedName name="PRO_FTR_DTP">[1]INPUT!$D$187</definedName>
    <definedName name="PRO_FTR_DTS">[1]INPUT!$D$188</definedName>
    <definedName name="PRO_FTR_EH">[1]INPUT!$D$189</definedName>
    <definedName name="PRO_FTR_GSFL">[1]INPUT!$D$191</definedName>
    <definedName name="PRO_FTR_RES">[1]INPUT!$D$185</definedName>
    <definedName name="PRO_FTR_SL">[1]INPUT!$D$194</definedName>
    <definedName name="PRO_FTR_SP">[1]INPUT!$D$190</definedName>
    <definedName name="PRO_FTR_TT">[1]INPUT!$D$193</definedName>
    <definedName name="PRO_PSM">[1]INPUT!$D$34</definedName>
    <definedName name="PRO_RS_CUST">'[1]Rate RS'!$J$23</definedName>
    <definedName name="PRO_RS_ENERGY">'[1]Rate RS'!$J$26</definedName>
    <definedName name="PRO_SUM_TT_ON_KWH">[1]INPUT!$D$124</definedName>
    <definedName name="PRO_TT_OFF">[1]INPUT!$D$126</definedName>
    <definedName name="PRO_TT_SUM_CST">'[1]Rate TT'!$J$21</definedName>
    <definedName name="PRO_TT_SUM_PEAK">'[1]Rate TT'!$J$24</definedName>
    <definedName name="PRO_TT_SUM_PK_OFF">'[1]Rate TT'!$J$25</definedName>
    <definedName name="PRO_TT_WIN_CST">'[1]Rate TT'!$J$35</definedName>
    <definedName name="PRO_TT_WIN_PEAK">'[1]Rate TT'!$J$38</definedName>
    <definedName name="PRO_TT_WIN_PK_OFF">'[1]Rate TT'!$J$39</definedName>
    <definedName name="PRO_WIN_TT_ON_KWH">[1]INPUT!$D$125</definedName>
    <definedName name="PSM_Name">[1]INPUT!$B$203</definedName>
    <definedName name="RS_PSM">[1]INPUT!$C$34</definedName>
    <definedName name="RUN" localSheetId="4">#REF!</definedName>
    <definedName name="RUN" localSheetId="6">#REF!</definedName>
    <definedName name="RUN" localSheetId="8">#REF!</definedName>
    <definedName name="RUN" localSheetId="5">#REF!</definedName>
    <definedName name="RUN" localSheetId="7">#REF!</definedName>
    <definedName name="RUN" localSheetId="9">#REF!</definedName>
    <definedName name="RUN">#REF!</definedName>
    <definedName name="Scenario" localSheetId="4">#REF!</definedName>
    <definedName name="Scenario" localSheetId="6">#REF!</definedName>
    <definedName name="Scenario" localSheetId="8">#REF!</definedName>
    <definedName name="Scenario" localSheetId="5">#REF!</definedName>
    <definedName name="Scenario" localSheetId="7">#REF!</definedName>
    <definedName name="Scenario" localSheetId="9">#REF!</definedName>
    <definedName name="Scenario">'[2]Bill Freq-REG'!$L$155</definedName>
    <definedName name="SERVICE">[1]INPUT!$D$12</definedName>
    <definedName name="TIME">[1]INPUT!$B$6</definedName>
    <definedName name="TITLE">[1]INPUT!$B$15</definedName>
    <definedName name="TYPE">[1]INPUT!$B$14</definedName>
    <definedName name="WIT">[1]INPUT!$D$38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2" l="1"/>
  <c r="A1" i="12"/>
  <c r="J34" i="11"/>
  <c r="J28" i="11"/>
  <c r="G28" i="11"/>
  <c r="H26" i="11"/>
  <c r="J24" i="11"/>
  <c r="J23" i="11"/>
  <c r="J22" i="11"/>
  <c r="G21" i="11"/>
  <c r="G20" i="11"/>
  <c r="G19" i="11"/>
  <c r="G18" i="11"/>
  <c r="E26" i="11"/>
  <c r="H14" i="11"/>
  <c r="E14" i="11"/>
  <c r="G12" i="11"/>
  <c r="G14" i="11" s="1"/>
  <c r="J11" i="11"/>
  <c r="J14" i="11" s="1"/>
  <c r="G11" i="11"/>
  <c r="J26" i="11" l="1"/>
  <c r="J32" i="11" s="1"/>
  <c r="J36" i="11" s="1"/>
  <c r="G17" i="11"/>
  <c r="G26" i="11" s="1"/>
  <c r="G32" i="11" s="1"/>
  <c r="G36" i="11" s="1"/>
  <c r="J38" i="11" l="1"/>
  <c r="B12" i="10" l="1"/>
  <c r="A1" i="10"/>
  <c r="J34" i="9"/>
  <c r="G28" i="9"/>
  <c r="J24" i="9"/>
  <c r="J23" i="9"/>
  <c r="H26" i="9"/>
  <c r="G21" i="9"/>
  <c r="G20" i="9"/>
  <c r="G19" i="9"/>
  <c r="G18" i="9"/>
  <c r="G17" i="9"/>
  <c r="E26" i="9"/>
  <c r="E14" i="9"/>
  <c r="G12" i="9"/>
  <c r="J11" i="9"/>
  <c r="J14" i="9" s="1"/>
  <c r="H14" i="9"/>
  <c r="G11" i="9"/>
  <c r="G14" i="9" s="1"/>
  <c r="G26" i="9" l="1"/>
  <c r="G32" i="9" s="1"/>
  <c r="G36" i="9" s="1"/>
  <c r="J22" i="9"/>
  <c r="J26" i="9" s="1"/>
  <c r="J32" i="9" s="1"/>
  <c r="J36" i="9" s="1"/>
  <c r="J38" i="9" l="1"/>
  <c r="B12" i="8" l="1"/>
  <c r="A1" i="8"/>
  <c r="J32" i="7"/>
  <c r="G26" i="7"/>
  <c r="G22" i="7"/>
  <c r="J21" i="7"/>
  <c r="G21" i="7"/>
  <c r="J20" i="7"/>
  <c r="G20" i="7"/>
  <c r="J19" i="7"/>
  <c r="G19" i="7"/>
  <c r="J18" i="7"/>
  <c r="G18" i="7"/>
  <c r="H24" i="7"/>
  <c r="E24" i="7"/>
  <c r="E14" i="7"/>
  <c r="G12" i="7"/>
  <c r="H14" i="7"/>
  <c r="G11" i="7"/>
  <c r="G14" i="7" l="1"/>
  <c r="G17" i="7"/>
  <c r="G24" i="7" s="1"/>
  <c r="G30" i="7" s="1"/>
  <c r="G34" i="7" s="1"/>
  <c r="J17" i="7"/>
  <c r="J24" i="7" s="1"/>
  <c r="J11" i="7"/>
  <c r="J14" i="7" s="1"/>
  <c r="J30" i="7" l="1"/>
  <c r="J34" i="7" s="1"/>
  <c r="J36" i="7" s="1"/>
  <c r="U34" i="4" l="1"/>
  <c r="D20" i="5" l="1"/>
  <c r="D7" i="5"/>
  <c r="T32" i="4"/>
  <c r="R32" i="4" s="1"/>
  <c r="U32" i="4" s="1"/>
  <c r="T31" i="4"/>
  <c r="R31" i="4" s="1"/>
  <c r="T33" i="4"/>
  <c r="R33" i="4" s="1"/>
  <c r="R39" i="4"/>
  <c r="R23" i="4"/>
  <c r="R14" i="4"/>
  <c r="D4" i="5" s="1"/>
  <c r="D19" i="5" l="1"/>
  <c r="U33" i="4"/>
  <c r="D17" i="5"/>
  <c r="U31" i="4"/>
  <c r="R37" i="4"/>
  <c r="D18" i="5"/>
  <c r="R38" i="4"/>
  <c r="R36" i="4"/>
  <c r="R8" i="4" l="1"/>
  <c r="N14" i="4"/>
  <c r="F50" i="4"/>
  <c r="R7" i="4"/>
  <c r="R9" i="4" l="1"/>
  <c r="R11" i="4" s="1"/>
  <c r="R12" i="4" s="1"/>
  <c r="R13" i="4" s="1"/>
  <c r="R15" i="4"/>
  <c r="F14" i="5"/>
  <c r="F9" i="5"/>
  <c r="F8" i="5"/>
  <c r="F7" i="5"/>
  <c r="F25" i="5"/>
  <c r="E14" i="5"/>
  <c r="E8" i="5"/>
  <c r="E7" i="5"/>
  <c r="E4" i="5"/>
  <c r="N32" i="4" l="1"/>
  <c r="N31" i="4"/>
  <c r="N27" i="4"/>
  <c r="N22" i="4"/>
  <c r="F52" i="4" l="1"/>
  <c r="N34" i="4"/>
  <c r="E9" i="5" s="1"/>
  <c r="N28" i="4"/>
  <c r="N7" i="4" l="1"/>
  <c r="F7" i="4"/>
  <c r="C17" i="4"/>
  <c r="N17" i="4" l="1"/>
  <c r="R17" i="4"/>
  <c r="R42" i="4" s="1"/>
  <c r="N23" i="4"/>
  <c r="N15" i="4"/>
  <c r="R18" i="4" l="1"/>
  <c r="R24" i="4" s="1"/>
  <c r="N18" i="4"/>
  <c r="N24" i="4" s="1"/>
  <c r="N29" i="4" s="1"/>
  <c r="N35" i="4" s="1"/>
  <c r="F43" i="4" l="1"/>
  <c r="F44" i="4"/>
  <c r="F45" i="4"/>
  <c r="F36" i="4" l="1"/>
  <c r="F29" i="4"/>
  <c r="F22" i="4"/>
  <c r="F39" i="4" l="1"/>
  <c r="G45" i="4"/>
  <c r="G44" i="4"/>
  <c r="F14" i="4"/>
  <c r="F4" i="5" s="1"/>
  <c r="F17" i="4"/>
  <c r="C8" i="4"/>
  <c r="C15" i="4"/>
  <c r="G46" i="4" l="1"/>
  <c r="C18" i="4"/>
  <c r="C28" i="4" s="1"/>
  <c r="G43" i="4"/>
  <c r="F37" i="4"/>
  <c r="F32" i="4"/>
  <c r="F30" i="4"/>
  <c r="F25" i="4"/>
  <c r="F23" i="4"/>
  <c r="F15" i="4"/>
  <c r="F18" i="4" s="1"/>
  <c r="C9" i="4"/>
  <c r="C11" i="4" s="1"/>
  <c r="C12" i="4" s="1"/>
  <c r="C13" i="4" s="1"/>
  <c r="F42" i="4" l="1"/>
  <c r="F47" i="4" s="1"/>
  <c r="N40" i="4"/>
  <c r="F59" i="4"/>
  <c r="C23" i="4" l="1"/>
  <c r="C24" i="4" s="1"/>
  <c r="C26" i="4" s="1"/>
  <c r="C31" i="4" l="1"/>
</calcChain>
</file>

<file path=xl/sharedStrings.xml><?xml version="1.0" encoding="utf-8"?>
<sst xmlns="http://schemas.openxmlformats.org/spreadsheetml/2006/main" count="437" uniqueCount="212">
  <si>
    <t>Cost of Service Revenue Requirements</t>
  </si>
  <si>
    <t>OPERATING REVENUE</t>
  </si>
  <si>
    <t>TOTAL</t>
  </si>
  <si>
    <t>PRODUCTION</t>
  </si>
  <si>
    <t>DISTRIBUTION</t>
  </si>
  <si>
    <t/>
  </si>
  <si>
    <t>DEMAND</t>
  </si>
  <si>
    <t>ENERGY</t>
  </si>
  <si>
    <t>TRANSMISSION</t>
  </si>
  <si>
    <t>CUSTOMER</t>
  </si>
  <si>
    <t>PROPOSED RATE CALCULATIONS</t>
  </si>
  <si>
    <t>Customer Bills</t>
  </si>
  <si>
    <t>COSS Customer Charge</t>
  </si>
  <si>
    <t>Check to Revenue Requirements</t>
  </si>
  <si>
    <t>Current Customer Charge</t>
  </si>
  <si>
    <t>Gap</t>
  </si>
  <si>
    <t>Migration @ % of Justified</t>
  </si>
  <si>
    <t>Customer Charge at % Migration to COSS</t>
  </si>
  <si>
    <t>Proposed Customer Charge</t>
  </si>
  <si>
    <t>Proposed Customer Charge Revenues</t>
  </si>
  <si>
    <t>Pilot Rate Calculations</t>
  </si>
  <si>
    <t>kW</t>
  </si>
  <si>
    <t>kWh</t>
  </si>
  <si>
    <t>On-Peak Critical</t>
  </si>
  <si>
    <t>On-Peak High</t>
  </si>
  <si>
    <t>On-Peak Low</t>
  </si>
  <si>
    <t>Off Peak</t>
  </si>
  <si>
    <t>Max Demand</t>
  </si>
  <si>
    <t>Max On-Peak Demand - Summer</t>
  </si>
  <si>
    <t>Max On-Peak Demand - Non-Summer</t>
  </si>
  <si>
    <t>Distribution Demand Charge (Max Demand)</t>
  </si>
  <si>
    <t>% of Dist Demand RR to Collect</t>
  </si>
  <si>
    <t>Rev Req to Collect</t>
  </si>
  <si>
    <t>Max kW Charge Calculated</t>
  </si>
  <si>
    <t>Proposed Max kW Charge</t>
  </si>
  <si>
    <t>Proposed Max kW Revenues</t>
  </si>
  <si>
    <t>Max On-Peak Demand Charge - Summer</t>
  </si>
  <si>
    <t>% of Prod &amp; Trans Demand RR to Collect</t>
  </si>
  <si>
    <t>Max On-Peak Charge Summer Calculated</t>
  </si>
  <si>
    <t>Proposed Max On-Peak kW Summer Charge</t>
  </si>
  <si>
    <t>Max On-Peak Demand Charge - Winter</t>
  </si>
  <si>
    <t>Max On-Peak Charge Winter Calculated</t>
  </si>
  <si>
    <t>Ratios from Marginal Cost Review</t>
  </si>
  <si>
    <t>kWh Charge Calculations</t>
  </si>
  <si>
    <t>Remaining Rev Req to Collect</t>
  </si>
  <si>
    <t>On-Peak Critical Charge Calculated</t>
  </si>
  <si>
    <t>On-Peak High Charge Calculated</t>
  </si>
  <si>
    <t>Off-Peak Charge Calculated</t>
  </si>
  <si>
    <t>Check Value to use with Goal Seek</t>
  </si>
  <si>
    <t>Proposed On-Peak Critical Charge</t>
  </si>
  <si>
    <t>Proposed On-Peak High Charge</t>
  </si>
  <si>
    <t>Proposed Off-Peak Charge</t>
  </si>
  <si>
    <t>Proposed kWh Revenues</t>
  </si>
  <si>
    <t>Basic Facilities Charge</t>
  </si>
  <si>
    <t>Demand:</t>
  </si>
  <si>
    <t>On-Peak Summer</t>
  </si>
  <si>
    <t>On-Peak Winter</t>
  </si>
  <si>
    <t>Distribution</t>
  </si>
  <si>
    <t>TOU Seasons</t>
  </si>
  <si>
    <t>Summer Period</t>
  </si>
  <si>
    <t>Winter Period</t>
  </si>
  <si>
    <t>Calendar Months</t>
  </si>
  <si>
    <t>May through September</t>
  </si>
  <si>
    <t>October through April</t>
  </si>
  <si>
    <t>Weekday On-peak hours</t>
  </si>
  <si>
    <t>6:00 p.m. to 9:00 p.m.</t>
  </si>
  <si>
    <t>Off-peak Hours</t>
  </si>
  <si>
    <t>All weekends and all other weekday hours, excluding holidays</t>
  </si>
  <si>
    <t>Off-peak Holidays</t>
  </si>
  <si>
    <t>All Other kWh</t>
  </si>
  <si>
    <t>Option #2</t>
  </si>
  <si>
    <t>Proposed Critical Peak Price</t>
  </si>
  <si>
    <t>CPP kWh</t>
  </si>
  <si>
    <t>Proposed CPP Charge Revenues</t>
  </si>
  <si>
    <t>Remaining Revenue to Collect</t>
  </si>
  <si>
    <t>All Other kWh Charge Calculated</t>
  </si>
  <si>
    <t>Option #3</t>
  </si>
  <si>
    <t>Off-Peak kWh</t>
  </si>
  <si>
    <t>Calculated Off-Peak Charge</t>
  </si>
  <si>
    <t>Option #1</t>
  </si>
  <si>
    <t>Description</t>
  </si>
  <si>
    <t>Critical Day On-peak Charge</t>
  </si>
  <si>
    <t>High Day On-peak Charge</t>
  </si>
  <si>
    <t>Normal Day On-peak Charge</t>
  </si>
  <si>
    <t>Summer On-peak Charge</t>
  </si>
  <si>
    <t>Winter On-peak Charge</t>
  </si>
  <si>
    <t>Other Energy ($/kWh):</t>
  </si>
  <si>
    <t>VPP and CPP Energy ($/kWh):</t>
  </si>
  <si>
    <t>All Other / Off-peak Charge</t>
  </si>
  <si>
    <t>Proposed Max On-Peak kW Winter Charge</t>
  </si>
  <si>
    <t>On-Peak Normal Charge Calculated</t>
  </si>
  <si>
    <t>Work Area for additional inputs needed:</t>
  </si>
  <si>
    <t>Revenue Calculated Using Predetermined Inputs</t>
  </si>
  <si>
    <t>BILLED REVENUE</t>
  </si>
  <si>
    <t>Duke Energy Indiana</t>
  </si>
  <si>
    <t>Proposed On-Peak Low Charge</t>
  </si>
  <si>
    <t>Proposed High Peak Price</t>
  </si>
  <si>
    <t>HPP kWh</t>
  </si>
  <si>
    <t>Proposed HPP Charge Revenues</t>
  </si>
  <si>
    <t>Other On-Peak kWh</t>
  </si>
  <si>
    <t>Proposed Other On-Peak Charge</t>
  </si>
  <si>
    <t>Daily VPP On-peak price for up to 20 CPP and 20 HPP days</t>
  </si>
  <si>
    <t>Daily VPP On-Peak Price with up to 20 CPP and 20 HPP days + Distribution Demand Charge</t>
  </si>
  <si>
    <t>11:00 a.m. to 5:00 p.m.</t>
  </si>
  <si>
    <t>6:00 a.m. to 1 p.m. plus</t>
  </si>
  <si>
    <t>New Year’s Day, Memorial Day, Independence Day, Labor Day, Thanksgiving’s Day, and Christmas Day</t>
  </si>
  <si>
    <t>Rate:  CS - CPP (20 CPP Days)</t>
  </si>
  <si>
    <t>Rate:  CS - VPPD (20 CPP Days + 20 HPP Days)</t>
  </si>
  <si>
    <t>Rate:  CS - VPP (20 CPP Days + 20 HPP Days)</t>
  </si>
  <si>
    <t>COSS - CS Customer Component</t>
  </si>
  <si>
    <t>COSS - CS Revenue Requirement</t>
  </si>
  <si>
    <t>COSS - CS Rev Req Less Proposed Customer Charge Revenues</t>
  </si>
  <si>
    <t>CS Proposed Rate Pilots:</t>
  </si>
  <si>
    <t>CSN0 and CSN2 Only (thousands)</t>
  </si>
  <si>
    <t>All kWh Charge Calculated</t>
  </si>
  <si>
    <t>Option #1 Declining Block</t>
  </si>
  <si>
    <t>First 300</t>
  </si>
  <si>
    <t>Next 700</t>
  </si>
  <si>
    <t>Ratio</t>
  </si>
  <si>
    <t>First 300 kWh Charge</t>
  </si>
  <si>
    <t>Next 700 kWh Charge</t>
  </si>
  <si>
    <t>Greater than 1000 kWh Charge</t>
  </si>
  <si>
    <t>Revenue - First 300 kWh</t>
  </si>
  <si>
    <t>Revenue - Next 700 kWh</t>
  </si>
  <si>
    <t>Rate:  CS - CPP (20 CPP Days) - Declining Block</t>
  </si>
  <si>
    <t>Next 1500 kWh Charge</t>
  </si>
  <si>
    <t>Next 1500</t>
  </si>
  <si>
    <t>Greater than 2500</t>
  </si>
  <si>
    <t>Revenue - Next 1500 kWh</t>
  </si>
  <si>
    <t>Revenue - Greater than 2500 kWh</t>
  </si>
  <si>
    <t>Declining block kWh charge with a CPP on-peak price for up to 20 days</t>
  </si>
  <si>
    <t>Declining Block Energy ($/kWh):</t>
  </si>
  <si>
    <t>First 300 kWh</t>
  </si>
  <si>
    <t>Next 700 kWh</t>
  </si>
  <si>
    <t>Next 1500 kWh</t>
  </si>
  <si>
    <t>&gt; 2500 kWh</t>
  </si>
  <si>
    <t>Rate CS</t>
  </si>
  <si>
    <t>Rate CSN0</t>
  </si>
  <si>
    <t>Rate Design</t>
  </si>
  <si>
    <t>Rate CS Dynamic Pilots Rate Design Summary</t>
  </si>
  <si>
    <t>PRESENT RATE REVENUE (PRO FORMA)</t>
  </si>
  <si>
    <t>Annualized</t>
  </si>
  <si>
    <t xml:space="preserve"> </t>
  </si>
  <si>
    <t>Current</t>
  </si>
  <si>
    <t xml:space="preserve">Revenue at </t>
  </si>
  <si>
    <t>2020</t>
  </si>
  <si>
    <t xml:space="preserve">  Line</t>
  </si>
  <si>
    <t>Pro Forma</t>
  </si>
  <si>
    <t>Pro Forma Present</t>
  </si>
  <si>
    <t xml:space="preserve">   No.</t>
  </si>
  <si>
    <t xml:space="preserve">      Description</t>
  </si>
  <si>
    <t>and KWH</t>
  </si>
  <si>
    <t>Rate</t>
  </si>
  <si>
    <t>2020 Rates</t>
  </si>
  <si>
    <t xml:space="preserve">         (a)</t>
  </si>
  <si>
    <t>(b)</t>
  </si>
  <si>
    <t>(e)</t>
  </si>
  <si>
    <t>(f)</t>
  </si>
  <si>
    <t>(g)</t>
  </si>
  <si>
    <t>(h)</t>
  </si>
  <si>
    <t>(i)</t>
  </si>
  <si>
    <t xml:space="preserve">  Customer Bills</t>
  </si>
  <si>
    <t xml:space="preserve">  HE Customer Bills</t>
  </si>
  <si>
    <t>Total Customer Bills</t>
  </si>
  <si>
    <t xml:space="preserve">  Energy </t>
  </si>
  <si>
    <t>Begin</t>
  </si>
  <si>
    <t>End</t>
  </si>
  <si>
    <t xml:space="preserve">  1st  Block</t>
  </si>
  <si>
    <t xml:space="preserve">  2nd  Block</t>
  </si>
  <si>
    <t xml:space="preserve">  3rd Block</t>
  </si>
  <si>
    <t xml:space="preserve">  End Block</t>
  </si>
  <si>
    <t>and Over</t>
  </si>
  <si>
    <t xml:space="preserve">  CPP</t>
  </si>
  <si>
    <t>Dynamic</t>
  </si>
  <si>
    <t xml:space="preserve">  High Efficiency</t>
  </si>
  <si>
    <t xml:space="preserve">  Total Energy</t>
  </si>
  <si>
    <t xml:space="preserve">  HE Demand</t>
  </si>
  <si>
    <t xml:space="preserve">  Billing Adjustments</t>
  </si>
  <si>
    <t xml:space="preserve">  Calculated Revenue</t>
  </si>
  <si>
    <t xml:space="preserve">  Spread Adjustment Factor</t>
  </si>
  <si>
    <t xml:space="preserve">  Total Proforma Revenue before Other Adjustments</t>
  </si>
  <si>
    <t>=</t>
  </si>
  <si>
    <t xml:space="preserve">  Proforma Adjustments</t>
  </si>
  <si>
    <t xml:space="preserve">  Percent Increase/(Decrease)</t>
  </si>
  <si>
    <t>Filename:........................................................................................</t>
  </si>
  <si>
    <t>CS-CPP Rate Design Summary MSFR.XLSX</t>
  </si>
  <si>
    <t>Prepared by:...................................................................................</t>
  </si>
  <si>
    <t>Bruce Sailers</t>
  </si>
  <si>
    <t>Rate Schedule:..............................................................................</t>
  </si>
  <si>
    <t>CS-CPP</t>
  </si>
  <si>
    <t>Rate Schedule Segment:</t>
  </si>
  <si>
    <t xml:space="preserve">   (e.g. Master File, High Efficiency File).........................................</t>
  </si>
  <si>
    <t>Master File</t>
  </si>
  <si>
    <t>Time Period..................................................................................</t>
  </si>
  <si>
    <t>July 2017 - June 2018</t>
  </si>
  <si>
    <t>Date:............................................................................................</t>
  </si>
  <si>
    <t>CS-CPP File for July 2017 - June 2018</t>
  </si>
  <si>
    <t>N/A</t>
  </si>
  <si>
    <t xml:space="preserve">  HPP</t>
  </si>
  <si>
    <t xml:space="preserve">  All Other</t>
  </si>
  <si>
    <t>All Other</t>
  </si>
  <si>
    <t>CS-VPP Rate Design Summary MSFR.XLSX</t>
  </si>
  <si>
    <t>CS-VPP</t>
  </si>
  <si>
    <t>CS-VPP File for July 2017 - June 2018</t>
  </si>
  <si>
    <t xml:space="preserve">  HE &amp; VPPD Demand</t>
  </si>
  <si>
    <t>CS-VPPD Rate Design Summary MSFR.XLSX</t>
  </si>
  <si>
    <t>CS-VPPD</t>
  </si>
  <si>
    <t>CS-VPPD File for July 2017 - June 2018</t>
  </si>
  <si>
    <t>Workpaper RD 7-9</t>
  </si>
  <si>
    <t>IURC Cause No. 45253</t>
  </si>
  <si>
    <t>On Behalf of Duke Energy Indiana, LLC</t>
  </si>
  <si>
    <t>Final Order - Attachment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</si>
</sst>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%"/>
    <numFmt numFmtId="169" formatCode="0.000000000"/>
    <numFmt numFmtId="170" formatCode="#,##0.000"/>
    <numFmt numFmtId="171" formatCode="#,##0.000000000"/>
    <numFmt numFmtId="172" formatCode="[$$-409]#,##0.00"/>
    <numFmt numFmtId="173" formatCode="&quot;$&quot;#,##0"/>
    <numFmt numFmtId="174" formatCode="[$$-409]#,##0"/>
    <numFmt numFmtId="175" formatCode="[$$-409]#,##0.000000"/>
    <numFmt numFmtId="176" formatCode="&quot;$&quot;#,##0.000000"/>
    <numFmt numFmtId="177" formatCode="#,##0.000000"/>
    <numFmt numFmtId="178" formatCode="#,##0.0000000000"/>
    <numFmt numFmtId="179" formatCode=";;;"/>
    <numFmt numFmtId="180" formatCode="#,##0.00000000"/>
    <numFmt numFmtId="181" formatCode="dd\-mmm\-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b/>
      <sz val="15"/>
      <name val="Courier"/>
      <family val="3"/>
    </font>
    <font>
      <sz val="12"/>
      <name val="Courier"/>
      <family val="3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2"/>
      <name val="Arial MT"/>
    </font>
    <font>
      <b/>
      <sz val="18"/>
      <name val="Arial MT"/>
    </font>
    <font>
      <b/>
      <sz val="12"/>
      <name val="Arial MT"/>
    </font>
    <font>
      <b/>
      <sz val="12"/>
      <color theme="1"/>
      <name val="Arial MT"/>
    </font>
    <font>
      <sz val="12"/>
      <color rgb="FF7030A0"/>
      <name val="Arial MT"/>
    </font>
    <font>
      <sz val="12"/>
      <color theme="0" tint="-0.249977111117893"/>
      <name val="Arial MT"/>
    </font>
    <font>
      <b/>
      <sz val="12"/>
      <color theme="0" tint="-0.249977111117893"/>
      <name val="Arial MT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3" fillId="3" borderId="0" xfId="2" applyFont="1" applyFill="1"/>
    <xf numFmtId="0" fontId="2" fillId="3" borderId="0" xfId="2" applyFill="1"/>
    <xf numFmtId="0" fontId="2" fillId="0" borderId="0" xfId="2" applyFill="1"/>
    <xf numFmtId="0" fontId="2" fillId="0" borderId="0" xfId="2"/>
    <xf numFmtId="0" fontId="4" fillId="0" borderId="0" xfId="2" applyFont="1"/>
    <xf numFmtId="0" fontId="2" fillId="0" borderId="0" xfId="2" applyAlignment="1">
      <alignment wrapText="1"/>
    </xf>
    <xf numFmtId="9" fontId="0" fillId="0" borderId="0" xfId="3" applyFont="1"/>
    <xf numFmtId="165" fontId="1" fillId="0" borderId="8" xfId="4" applyNumberFormat="1" applyFont="1" applyBorder="1"/>
    <xf numFmtId="44" fontId="1" fillId="0" borderId="8" xfId="4" applyFont="1" applyBorder="1"/>
    <xf numFmtId="37" fontId="5" fillId="0" borderId="6" xfId="2" applyNumberFormat="1" applyFont="1" applyBorder="1"/>
    <xf numFmtId="44" fontId="5" fillId="0" borderId="8" xfId="2" applyNumberFormat="1" applyFont="1" applyBorder="1"/>
    <xf numFmtId="44" fontId="5" fillId="4" borderId="10" xfId="2" applyNumberFormat="1" applyFont="1" applyFill="1" applyBorder="1"/>
    <xf numFmtId="165" fontId="5" fillId="0" borderId="6" xfId="2" applyNumberFormat="1" applyFont="1" applyBorder="1"/>
    <xf numFmtId="165" fontId="5" fillId="0" borderId="8" xfId="2" applyNumberFormat="1" applyFont="1" applyBorder="1"/>
    <xf numFmtId="37" fontId="5" fillId="0" borderId="8" xfId="2" applyNumberFormat="1" applyFont="1" applyBorder="1"/>
    <xf numFmtId="165" fontId="5" fillId="2" borderId="0" xfId="2" applyNumberFormat="1" applyFont="1" applyFill="1"/>
    <xf numFmtId="0" fontId="5" fillId="0" borderId="5" xfId="2" applyFont="1" applyBorder="1" applyAlignment="1">
      <alignment wrapText="1"/>
    </xf>
    <xf numFmtId="0" fontId="5" fillId="0" borderId="7" xfId="2" applyFont="1" applyBorder="1"/>
    <xf numFmtId="0" fontId="5" fillId="0" borderId="7" xfId="2" applyFont="1" applyBorder="1" applyAlignment="1">
      <alignment wrapText="1"/>
    </xf>
    <xf numFmtId="0" fontId="5" fillId="0" borderId="9" xfId="2" applyFont="1" applyBorder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/>
    <xf numFmtId="164" fontId="5" fillId="0" borderId="0" xfId="1" applyNumberFormat="1" applyFont="1"/>
    <xf numFmtId="44" fontId="5" fillId="0" borderId="8" xfId="6" applyFont="1" applyBorder="1"/>
    <xf numFmtId="44" fontId="5" fillId="4" borderId="10" xfId="6" applyFont="1" applyFill="1" applyBorder="1"/>
    <xf numFmtId="165" fontId="5" fillId="0" borderId="8" xfId="6" applyNumberFormat="1" applyFont="1" applyBorder="1"/>
    <xf numFmtId="9" fontId="5" fillId="4" borderId="8" xfId="7" applyFont="1" applyFill="1" applyBorder="1"/>
    <xf numFmtId="0" fontId="7" fillId="0" borderId="7" xfId="2" applyFont="1" applyBorder="1" applyAlignment="1">
      <alignment wrapText="1"/>
    </xf>
    <xf numFmtId="0" fontId="7" fillId="0" borderId="5" xfId="2" applyFont="1" applyBorder="1" applyAlignment="1">
      <alignment wrapText="1"/>
    </xf>
    <xf numFmtId="167" fontId="5" fillId="0" borderId="8" xfId="6" applyNumberFormat="1" applyFont="1" applyBorder="1"/>
    <xf numFmtId="167" fontId="5" fillId="4" borderId="8" xfId="6" applyNumberFormat="1" applyFont="1" applyFill="1" applyBorder="1"/>
    <xf numFmtId="165" fontId="5" fillId="2" borderId="10" xfId="2" applyNumberFormat="1" applyFont="1" applyFill="1" applyBorder="1"/>
    <xf numFmtId="44" fontId="0" fillId="0" borderId="0" xfId="0" applyNumberFormat="1"/>
    <xf numFmtId="167" fontId="0" fillId="0" borderId="0" xfId="6" applyNumberFormat="1" applyFont="1"/>
    <xf numFmtId="0" fontId="6" fillId="0" borderId="0" xfId="0" applyFont="1"/>
    <xf numFmtId="44" fontId="0" fillId="0" borderId="0" xfId="6" applyFont="1"/>
    <xf numFmtId="0" fontId="8" fillId="0" borderId="1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1" fillId="0" borderId="8" xfId="1" applyNumberFormat="1" applyFont="1" applyBorder="1"/>
    <xf numFmtId="164" fontId="2" fillId="0" borderId="0" xfId="2" applyNumberFormat="1"/>
    <xf numFmtId="167" fontId="1" fillId="0" borderId="8" xfId="4" applyNumberFormat="1" applyFont="1" applyBorder="1"/>
    <xf numFmtId="167" fontId="1" fillId="4" borderId="8" xfId="4" applyNumberFormat="1" applyFont="1" applyFill="1" applyBorder="1"/>
    <xf numFmtId="166" fontId="1" fillId="0" borderId="10" xfId="5" applyNumberFormat="1" applyFont="1" applyFill="1" applyBorder="1"/>
    <xf numFmtId="0" fontId="10" fillId="5" borderId="0" xfId="0" applyFont="1" applyFill="1"/>
    <xf numFmtId="0" fontId="0" fillId="5" borderId="0" xfId="0" applyFill="1"/>
    <xf numFmtId="0" fontId="0" fillId="0" borderId="14" xfId="0" applyBorder="1"/>
    <xf numFmtId="44" fontId="0" fillId="0" borderId="15" xfId="0" applyNumberFormat="1" applyBorder="1"/>
    <xf numFmtId="0" fontId="0" fillId="0" borderId="15" xfId="0" applyBorder="1"/>
    <xf numFmtId="167" fontId="0" fillId="0" borderId="15" xfId="6" applyNumberFormat="1" applyFont="1" applyBorder="1"/>
    <xf numFmtId="44" fontId="0" fillId="0" borderId="12" xfId="0" applyNumberFormat="1" applyBorder="1"/>
    <xf numFmtId="0" fontId="0" fillId="0" borderId="12" xfId="0" applyBorder="1"/>
    <xf numFmtId="0" fontId="6" fillId="0" borderId="15" xfId="0" applyFont="1" applyBorder="1"/>
    <xf numFmtId="0" fontId="5" fillId="2" borderId="0" xfId="2" applyFont="1" applyFill="1"/>
    <xf numFmtId="0" fontId="7" fillId="0" borderId="0" xfId="2" applyFont="1"/>
    <xf numFmtId="0" fontId="0" fillId="0" borderId="12" xfId="0" applyBorder="1" applyAlignment="1">
      <alignment wrapText="1"/>
    </xf>
    <xf numFmtId="0" fontId="6" fillId="0" borderId="11" xfId="0" applyFont="1" applyBorder="1"/>
    <xf numFmtId="164" fontId="1" fillId="3" borderId="8" xfId="1" applyNumberFormat="1" applyFont="1" applyFill="1" applyBorder="1"/>
    <xf numFmtId="37" fontId="5" fillId="3" borderId="6" xfId="2" applyNumberFormat="1" applyFont="1" applyFill="1" applyBorder="1"/>
    <xf numFmtId="164" fontId="5" fillId="3" borderId="0" xfId="1" applyNumberFormat="1" applyFont="1" applyFill="1"/>
    <xf numFmtId="165" fontId="5" fillId="0" borderId="0" xfId="6" applyNumberFormat="1" applyFont="1"/>
    <xf numFmtId="43" fontId="5" fillId="3" borderId="0" xfId="2" applyNumberFormat="1" applyFont="1" applyFill="1"/>
    <xf numFmtId="164" fontId="1" fillId="0" borderId="8" xfId="1" applyNumberFormat="1" applyFont="1" applyFill="1" applyBorder="1"/>
    <xf numFmtId="0" fontId="0" fillId="0" borderId="0" xfId="0" applyBorder="1" applyAlignment="1">
      <alignment wrapText="1"/>
    </xf>
    <xf numFmtId="167" fontId="1" fillId="0" borderId="8" xfId="4" applyNumberFormat="1" applyFont="1" applyFill="1" applyBorder="1"/>
    <xf numFmtId="168" fontId="2" fillId="0" borderId="0" xfId="7" applyNumberFormat="1" applyFont="1"/>
    <xf numFmtId="37" fontId="5" fillId="0" borderId="6" xfId="2" applyNumberFormat="1" applyFont="1" applyFill="1" applyBorder="1"/>
    <xf numFmtId="167" fontId="1" fillId="0" borderId="8" xfId="6" applyNumberFormat="1" applyFont="1" applyFill="1" applyBorder="1"/>
    <xf numFmtId="169" fontId="5" fillId="0" borderId="0" xfId="2" applyNumberFormat="1" applyFont="1"/>
    <xf numFmtId="0" fontId="9" fillId="0" borderId="0" xfId="0" applyFont="1" applyBorder="1" applyAlignment="1">
      <alignment horizontal="justify" vertical="center" wrapText="1"/>
    </xf>
    <xf numFmtId="0" fontId="11" fillId="0" borderId="0" xfId="0" applyFont="1"/>
    <xf numFmtId="9" fontId="5" fillId="0" borderId="0" xfId="7" applyFont="1"/>
    <xf numFmtId="0" fontId="12" fillId="0" borderId="0" xfId="8"/>
    <xf numFmtId="3" fontId="13" fillId="0" borderId="0" xfId="8" applyNumberFormat="1" applyFont="1" applyFill="1" applyAlignment="1"/>
    <xf numFmtId="0" fontId="12" fillId="0" borderId="0" xfId="8" applyFont="1" applyFill="1"/>
    <xf numFmtId="3" fontId="13" fillId="0" borderId="5" xfId="8" applyNumberFormat="1" applyFont="1" applyFill="1" applyBorder="1"/>
    <xf numFmtId="3" fontId="13" fillId="0" borderId="16" xfId="8" applyNumberFormat="1" applyFont="1" applyFill="1" applyBorder="1" applyAlignment="1"/>
    <xf numFmtId="170" fontId="13" fillId="0" borderId="16" xfId="8" applyNumberFormat="1" applyFont="1" applyFill="1" applyBorder="1"/>
    <xf numFmtId="171" fontId="13" fillId="0" borderId="16" xfId="8" applyNumberFormat="1" applyFont="1" applyFill="1" applyBorder="1" applyAlignment="1"/>
    <xf numFmtId="3" fontId="13" fillId="0" borderId="6" xfId="8" applyNumberFormat="1" applyFont="1" applyFill="1" applyBorder="1" applyAlignment="1"/>
    <xf numFmtId="171" fontId="13" fillId="0" borderId="0" xfId="8" applyNumberFormat="1" applyFont="1" applyFill="1" applyAlignment="1"/>
    <xf numFmtId="3" fontId="13" fillId="0" borderId="0" xfId="8" applyNumberFormat="1" applyFont="1"/>
    <xf numFmtId="3" fontId="13" fillId="0" borderId="0" xfId="8" applyNumberFormat="1" applyFont="1" applyAlignment="1"/>
    <xf numFmtId="0" fontId="13" fillId="0" borderId="0" xfId="8" applyNumberFormat="1" applyFont="1" applyFill="1"/>
    <xf numFmtId="4" fontId="13" fillId="0" borderId="0" xfId="8" applyNumberFormat="1" applyFont="1" applyFill="1"/>
    <xf numFmtId="3" fontId="14" fillId="0" borderId="7" xfId="8" applyNumberFormat="1" applyFont="1" applyFill="1" applyBorder="1"/>
    <xf numFmtId="3" fontId="13" fillId="0" borderId="0" xfId="8" applyNumberFormat="1" applyFont="1" applyFill="1" applyBorder="1"/>
    <xf numFmtId="170" fontId="13" fillId="0" borderId="0" xfId="8" applyNumberFormat="1" applyFont="1" applyFill="1" applyBorder="1"/>
    <xf numFmtId="3" fontId="13" fillId="0" borderId="8" xfId="8" applyNumberFormat="1" applyFont="1" applyFill="1" applyBorder="1"/>
    <xf numFmtId="3" fontId="13" fillId="0" borderId="0" xfId="8" applyNumberFormat="1" applyFont="1" applyFill="1"/>
    <xf numFmtId="3" fontId="15" fillId="0" borderId="7" xfId="8" applyNumberFormat="1" applyFont="1" applyFill="1" applyBorder="1"/>
    <xf numFmtId="3" fontId="16" fillId="0" borderId="7" xfId="8" applyNumberFormat="1" applyFont="1" applyFill="1" applyBorder="1" applyAlignment="1"/>
    <xf numFmtId="3" fontId="13" fillId="0" borderId="0" xfId="8" applyNumberFormat="1" applyFont="1" applyFill="1" applyBorder="1" applyAlignment="1"/>
    <xf numFmtId="3" fontId="13" fillId="0" borderId="0" xfId="8" applyNumberFormat="1" applyFont="1" applyFill="1" applyBorder="1" applyAlignment="1">
      <alignment horizontal="center"/>
    </xf>
    <xf numFmtId="3" fontId="13" fillId="0" borderId="8" xfId="8" applyNumberFormat="1" applyFont="1" applyFill="1" applyBorder="1" applyAlignment="1">
      <alignment horizontal="center"/>
    </xf>
    <xf numFmtId="3" fontId="13" fillId="0" borderId="0" xfId="8" applyNumberFormat="1" applyFont="1" applyFill="1" applyAlignment="1">
      <alignment horizontal="center"/>
    </xf>
    <xf numFmtId="3" fontId="13" fillId="0" borderId="7" xfId="8" applyNumberFormat="1" applyFont="1" applyFill="1" applyBorder="1"/>
    <xf numFmtId="49" fontId="13" fillId="0" borderId="0" xfId="9" applyNumberFormat="1" applyFont="1" applyFill="1" applyBorder="1" applyAlignment="1">
      <alignment horizontal="center"/>
    </xf>
    <xf numFmtId="49" fontId="13" fillId="0" borderId="0" xfId="8" applyNumberFormat="1" applyFont="1" applyFill="1" applyBorder="1" applyAlignment="1">
      <alignment horizontal="center"/>
    </xf>
    <xf numFmtId="3" fontId="13" fillId="0" borderId="7" xfId="8" applyNumberFormat="1" applyFont="1" applyFill="1" applyBorder="1" applyAlignment="1">
      <alignment horizontal="right"/>
    </xf>
    <xf numFmtId="3" fontId="13" fillId="0" borderId="0" xfId="8" applyNumberFormat="1" applyFont="1" applyFill="1" applyBorder="1" applyAlignment="1" applyProtection="1">
      <alignment horizontal="center"/>
      <protection locked="0"/>
    </xf>
    <xf numFmtId="3" fontId="13" fillId="0" borderId="8" xfId="8" applyNumberFormat="1" applyFont="1" applyFill="1" applyBorder="1" applyAlignment="1" applyProtection="1">
      <alignment horizontal="center"/>
      <protection locked="0"/>
    </xf>
    <xf numFmtId="3" fontId="13" fillId="0" borderId="0" xfId="8" applyNumberFormat="1" applyFont="1" applyFill="1" applyProtection="1">
      <protection locked="0"/>
    </xf>
    <xf numFmtId="3" fontId="13" fillId="0" borderId="0" xfId="10" applyNumberFormat="1" applyFont="1" applyFill="1" applyAlignment="1" applyProtection="1">
      <alignment horizontal="center"/>
      <protection locked="0"/>
    </xf>
    <xf numFmtId="3" fontId="13" fillId="0" borderId="0" xfId="8" applyNumberFormat="1" applyFont="1" applyFill="1" applyAlignment="1" applyProtection="1">
      <alignment horizontal="center"/>
      <protection locked="0"/>
    </xf>
    <xf numFmtId="3" fontId="13" fillId="0" borderId="0" xfId="8" quotePrefix="1" applyNumberFormat="1" applyFont="1" applyFill="1" applyBorder="1" applyAlignment="1">
      <alignment horizontal="center"/>
    </xf>
    <xf numFmtId="170" fontId="13" fillId="0" borderId="0" xfId="8" applyNumberFormat="1" applyFont="1" applyFill="1" applyBorder="1" applyAlignment="1">
      <alignment horizontal="center"/>
    </xf>
    <xf numFmtId="3" fontId="13" fillId="0" borderId="8" xfId="8" quotePrefix="1" applyNumberFormat="1" applyFont="1" applyFill="1" applyBorder="1" applyAlignment="1">
      <alignment horizontal="center"/>
    </xf>
    <xf numFmtId="3" fontId="13" fillId="0" borderId="0" xfId="10" quotePrefix="1" applyNumberFormat="1" applyFont="1" applyFill="1" applyAlignment="1">
      <alignment horizontal="center"/>
    </xf>
    <xf numFmtId="3" fontId="13" fillId="0" borderId="0" xfId="8" quotePrefix="1" applyNumberFormat="1" applyFont="1" applyFill="1" applyAlignment="1">
      <alignment horizontal="center"/>
    </xf>
    <xf numFmtId="3" fontId="13" fillId="0" borderId="0" xfId="8" applyNumberFormat="1" applyFont="1" applyBorder="1"/>
    <xf numFmtId="3" fontId="13" fillId="0" borderId="0" xfId="8" applyNumberFormat="1" applyFont="1" applyBorder="1" applyAlignment="1"/>
    <xf numFmtId="171" fontId="13" fillId="0" borderId="0" xfId="8" applyNumberFormat="1" applyFont="1" applyFill="1" applyBorder="1" applyAlignment="1"/>
    <xf numFmtId="3" fontId="13" fillId="0" borderId="8" xfId="8" applyNumberFormat="1" applyFont="1" applyFill="1" applyBorder="1" applyAlignment="1"/>
    <xf numFmtId="3" fontId="13" fillId="0" borderId="0" xfId="8" applyNumberFormat="1" applyFont="1" applyBorder="1" applyAlignment="1">
      <alignment horizontal="right"/>
    </xf>
    <xf numFmtId="3" fontId="13" fillId="0" borderId="0" xfId="8" applyNumberFormat="1" applyFont="1" applyFill="1" applyBorder="1" applyAlignment="1">
      <alignment horizontal="right"/>
    </xf>
    <xf numFmtId="3" fontId="13" fillId="0" borderId="0" xfId="8" quotePrefix="1" applyNumberFormat="1" applyFont="1" applyFill="1" applyBorder="1" applyAlignment="1">
      <alignment horizontal="right"/>
    </xf>
    <xf numFmtId="172" fontId="13" fillId="0" borderId="0" xfId="8" applyNumberFormat="1" applyFont="1" applyFill="1" applyBorder="1" applyAlignment="1" applyProtection="1">
      <protection locked="0"/>
    </xf>
    <xf numFmtId="173" fontId="13" fillId="0" borderId="0" xfId="8" applyNumberFormat="1" applyFont="1" applyFill="1" applyBorder="1" applyAlignment="1"/>
    <xf numFmtId="172" fontId="17" fillId="0" borderId="0" xfId="8" applyNumberFormat="1" applyFont="1" applyFill="1" applyBorder="1" applyAlignment="1"/>
    <xf numFmtId="174" fontId="13" fillId="0" borderId="8" xfId="8" applyNumberFormat="1" applyFont="1" applyFill="1" applyBorder="1" applyAlignment="1"/>
    <xf numFmtId="172" fontId="13" fillId="0" borderId="0" xfId="8" applyNumberFormat="1" applyFont="1" applyFill="1" applyAlignment="1"/>
    <xf numFmtId="174" fontId="13" fillId="0" borderId="0" xfId="8" applyNumberFormat="1" applyFont="1" applyFill="1" applyAlignment="1"/>
    <xf numFmtId="172" fontId="13" fillId="0" borderId="0" xfId="8" applyNumberFormat="1" applyFont="1" applyBorder="1" applyAlignment="1"/>
    <xf numFmtId="172" fontId="13" fillId="0" borderId="0" xfId="8" applyNumberFormat="1" applyFont="1" applyFill="1" applyBorder="1" applyAlignment="1"/>
    <xf numFmtId="0" fontId="13" fillId="0" borderId="0" xfId="8" applyNumberFormat="1" applyFont="1" applyFill="1" applyBorder="1" applyAlignment="1"/>
    <xf numFmtId="3" fontId="17" fillId="0" borderId="0" xfId="8" applyNumberFormat="1" applyFont="1" applyFill="1" applyBorder="1" applyAlignment="1"/>
    <xf numFmtId="175" fontId="13" fillId="0" borderId="0" xfId="8" applyNumberFormat="1" applyFont="1" applyFill="1" applyBorder="1" applyAlignment="1" applyProtection="1">
      <protection locked="0"/>
    </xf>
    <xf numFmtId="175" fontId="17" fillId="0" borderId="0" xfId="8" applyNumberFormat="1" applyFont="1" applyFill="1" applyBorder="1" applyAlignment="1"/>
    <xf numFmtId="10" fontId="13" fillId="0" borderId="0" xfId="11" applyNumberFormat="1" applyFont="1" applyFill="1" applyAlignment="1"/>
    <xf numFmtId="174" fontId="13" fillId="0" borderId="0" xfId="8" applyNumberFormat="1" applyFont="1" applyAlignment="1"/>
    <xf numFmtId="174" fontId="13" fillId="0" borderId="0" xfId="9" applyNumberFormat="1" applyFont="1" applyBorder="1" applyAlignment="1"/>
    <xf numFmtId="176" fontId="13" fillId="0" borderId="0" xfId="8" applyNumberFormat="1" applyFont="1" applyFill="1" applyBorder="1" applyAlignment="1"/>
    <xf numFmtId="173" fontId="13" fillId="0" borderId="0" xfId="8" applyNumberFormat="1" applyFont="1" applyAlignment="1"/>
    <xf numFmtId="43" fontId="13" fillId="0" borderId="0" xfId="9" applyFont="1" applyBorder="1" applyAlignment="1"/>
    <xf numFmtId="176" fontId="13" fillId="0" borderId="0" xfId="8" applyNumberFormat="1" applyFont="1" applyFill="1" applyBorder="1" applyProtection="1">
      <protection locked="0"/>
    </xf>
    <xf numFmtId="175" fontId="13" fillId="0" borderId="0" xfId="8" applyNumberFormat="1" applyFont="1" applyFill="1" applyBorder="1" applyAlignment="1"/>
    <xf numFmtId="173" fontId="13" fillId="0" borderId="8" xfId="8" applyNumberFormat="1" applyFont="1" applyFill="1" applyBorder="1" applyAlignment="1"/>
    <xf numFmtId="175" fontId="13" fillId="0" borderId="0" xfId="8" applyNumberFormat="1" applyFont="1" applyFill="1" applyAlignment="1"/>
    <xf numFmtId="176" fontId="13" fillId="0" borderId="0" xfId="8" applyNumberFormat="1" applyFont="1" applyBorder="1" applyProtection="1">
      <protection locked="0"/>
    </xf>
    <xf numFmtId="174" fontId="13" fillId="0" borderId="0" xfId="8" applyNumberFormat="1" applyFont="1" applyFill="1" applyBorder="1" applyAlignment="1"/>
    <xf numFmtId="176" fontId="13" fillId="0" borderId="0" xfId="8" applyNumberFormat="1" applyFont="1" applyBorder="1" applyAlignment="1"/>
    <xf numFmtId="173" fontId="13" fillId="0" borderId="0" xfId="12" applyNumberFormat="1" applyFont="1" applyBorder="1" applyAlignment="1"/>
    <xf numFmtId="173" fontId="13" fillId="0" borderId="0" xfId="12" applyNumberFormat="1" applyFont="1" applyFill="1" applyBorder="1" applyAlignment="1"/>
    <xf numFmtId="174" fontId="13" fillId="0" borderId="0" xfId="8" applyNumberFormat="1" applyFont="1" applyFill="1" applyBorder="1" applyAlignment="1" applyProtection="1">
      <protection locked="0"/>
    </xf>
    <xf numFmtId="3" fontId="15" fillId="0" borderId="0" xfId="8" applyNumberFormat="1" applyFont="1" applyFill="1" applyBorder="1" applyAlignment="1">
      <alignment horizontal="centerContinuous"/>
    </xf>
    <xf numFmtId="3" fontId="18" fillId="0" borderId="0" xfId="8" applyNumberFormat="1" applyFont="1" applyBorder="1"/>
    <xf numFmtId="175" fontId="13" fillId="0" borderId="0" xfId="8" applyNumberFormat="1" applyFont="1" applyAlignment="1" applyProtection="1">
      <protection locked="0"/>
    </xf>
    <xf numFmtId="175" fontId="13" fillId="0" borderId="0" xfId="8" applyNumberFormat="1" applyFont="1" applyFill="1" applyAlignment="1" applyProtection="1">
      <protection locked="0"/>
    </xf>
    <xf numFmtId="3" fontId="19" fillId="0" borderId="0" xfId="8" applyNumberFormat="1" applyFont="1" applyBorder="1" applyAlignment="1"/>
    <xf numFmtId="3" fontId="13" fillId="0" borderId="7" xfId="10" applyNumberFormat="1" applyFont="1" applyFill="1" applyBorder="1"/>
    <xf numFmtId="3" fontId="13" fillId="0" borderId="0" xfId="10" applyNumberFormat="1" applyFont="1" applyFill="1" applyBorder="1" applyAlignment="1"/>
    <xf numFmtId="171" fontId="13" fillId="0" borderId="0" xfId="8" applyNumberFormat="1" applyFont="1" applyBorder="1" applyAlignment="1"/>
    <xf numFmtId="171" fontId="13" fillId="0" borderId="8" xfId="8" applyNumberFormat="1" applyFont="1" applyBorder="1"/>
    <xf numFmtId="173" fontId="13" fillId="0" borderId="0" xfId="8" applyNumberFormat="1" applyFont="1" applyFill="1" applyBorder="1"/>
    <xf numFmtId="171" fontId="13" fillId="0" borderId="0" xfId="8" applyNumberFormat="1" applyFont="1"/>
    <xf numFmtId="177" fontId="13" fillId="0" borderId="0" xfId="8" applyNumberFormat="1" applyFont="1" applyAlignment="1"/>
    <xf numFmtId="177" fontId="13" fillId="0" borderId="0" xfId="8" applyNumberFormat="1" applyFont="1" applyFill="1" applyAlignment="1"/>
    <xf numFmtId="3" fontId="15" fillId="0" borderId="0" xfId="8" applyNumberFormat="1" applyFont="1" applyFill="1" applyBorder="1" applyAlignment="1"/>
    <xf numFmtId="178" fontId="13" fillId="0" borderId="0" xfId="8" applyNumberFormat="1" applyFont="1" applyFill="1" applyAlignment="1"/>
    <xf numFmtId="3" fontId="13" fillId="0" borderId="0" xfId="8" applyNumberFormat="1" applyFont="1" applyFill="1" applyBorder="1" applyAlignment="1">
      <alignment horizontal="fill"/>
    </xf>
    <xf numFmtId="3" fontId="13" fillId="0" borderId="8" xfId="8" applyNumberFormat="1" applyFont="1" applyFill="1" applyBorder="1" applyAlignment="1">
      <alignment horizontal="fill"/>
    </xf>
    <xf numFmtId="3" fontId="18" fillId="0" borderId="0" xfId="8" applyNumberFormat="1" applyFont="1" applyBorder="1" applyAlignment="1"/>
    <xf numFmtId="3" fontId="13" fillId="0" borderId="0" xfId="8" applyNumberFormat="1" applyFont="1" applyAlignment="1">
      <alignment horizontal="fill"/>
    </xf>
    <xf numFmtId="10" fontId="13" fillId="0" borderId="0" xfId="8" applyNumberFormat="1" applyFont="1"/>
    <xf numFmtId="3" fontId="13" fillId="0" borderId="17" xfId="8" applyNumberFormat="1" applyFont="1" applyFill="1" applyBorder="1"/>
    <xf numFmtId="3" fontId="13" fillId="0" borderId="18" xfId="8" applyNumberFormat="1" applyFont="1" applyFill="1" applyBorder="1" applyAlignment="1"/>
    <xf numFmtId="3" fontId="13" fillId="0" borderId="13" xfId="8" applyNumberFormat="1" applyFont="1" applyFill="1" applyBorder="1" applyAlignment="1">
      <alignment horizontal="fill"/>
    </xf>
    <xf numFmtId="3" fontId="13" fillId="0" borderId="0" xfId="8" applyNumberFormat="1" applyFont="1" applyFill="1" applyAlignment="1">
      <alignment horizontal="fill"/>
    </xf>
    <xf numFmtId="3" fontId="13" fillId="0" borderId="0" xfId="8" applyNumberFormat="1" applyFont="1" applyFill="1" applyBorder="1" applyAlignment="1">
      <alignment horizontal="centerContinuous"/>
    </xf>
    <xf numFmtId="10" fontId="13" fillId="0" borderId="0" xfId="8" applyNumberFormat="1" applyFont="1" applyFill="1"/>
    <xf numFmtId="179" fontId="13" fillId="0" borderId="0" xfId="8" applyNumberFormat="1" applyFont="1" applyFill="1" applyBorder="1" applyAlignment="1" applyProtection="1">
      <protection locked="0" hidden="1"/>
    </xf>
    <xf numFmtId="179" fontId="13" fillId="0" borderId="0" xfId="8" applyNumberFormat="1" applyFont="1" applyFill="1" applyAlignment="1" applyProtection="1">
      <protection hidden="1"/>
    </xf>
    <xf numFmtId="180" fontId="13" fillId="0" borderId="0" xfId="8" applyNumberFormat="1" applyFont="1" applyFill="1" applyAlignment="1"/>
    <xf numFmtId="172" fontId="13" fillId="0" borderId="0" xfId="8" applyNumberFormat="1" applyFont="1" applyFill="1" applyAlignment="1" applyProtection="1">
      <protection locked="0"/>
    </xf>
    <xf numFmtId="3" fontId="14" fillId="0" borderId="0" xfId="10" applyNumberFormat="1" applyFont="1" applyAlignment="1"/>
    <xf numFmtId="0" fontId="13" fillId="0" borderId="0" xfId="10" applyNumberFormat="1" applyFont="1" applyAlignment="1"/>
    <xf numFmtId="3" fontId="13" fillId="0" borderId="0" xfId="10" applyNumberFormat="1" applyFont="1" applyAlignment="1"/>
    <xf numFmtId="3" fontId="13" fillId="0" borderId="0" xfId="10" applyNumberFormat="1" applyFont="1" applyAlignment="1" applyProtection="1">
      <protection locked="0"/>
    </xf>
    <xf numFmtId="3" fontId="13" fillId="0" borderId="0" xfId="10" quotePrefix="1" applyNumberFormat="1" applyFont="1" applyAlignment="1" applyProtection="1">
      <alignment horizontal="left"/>
      <protection locked="0"/>
    </xf>
    <xf numFmtId="3" fontId="13" fillId="0" borderId="0" xfId="10" applyNumberFormat="1" applyFont="1" applyProtection="1">
      <protection locked="0"/>
    </xf>
    <xf numFmtId="181" fontId="13" fillId="0" borderId="0" xfId="10" applyNumberFormat="1" applyFont="1"/>
    <xf numFmtId="3" fontId="14" fillId="0" borderId="0" xfId="10" quotePrefix="1" applyNumberFormat="1" applyFont="1" applyAlignment="1">
      <alignment horizontal="left"/>
    </xf>
    <xf numFmtId="0" fontId="12" fillId="0" borderId="0" xfId="10"/>
    <xf numFmtId="10" fontId="13" fillId="0" borderId="8" xfId="8" applyNumberFormat="1" applyFont="1" applyFill="1" applyBorder="1" applyAlignment="1">
      <alignment horizontal="right"/>
    </xf>
    <xf numFmtId="3" fontId="13" fillId="0" borderId="0" xfId="10" applyNumberFormat="1" applyFont="1" applyFill="1" applyAlignment="1"/>
    <xf numFmtId="0" fontId="12" fillId="0" borderId="0" xfId="10" applyFont="1" applyFill="1"/>
    <xf numFmtId="3" fontId="13" fillId="0" borderId="5" xfId="10" applyNumberFormat="1" applyFont="1" applyFill="1" applyBorder="1"/>
    <xf numFmtId="3" fontId="13" fillId="0" borderId="16" xfId="10" applyNumberFormat="1" applyFont="1" applyFill="1" applyBorder="1" applyAlignment="1"/>
    <xf numFmtId="170" fontId="13" fillId="0" borderId="16" xfId="10" applyNumberFormat="1" applyFont="1" applyFill="1" applyBorder="1"/>
    <xf numFmtId="171" fontId="13" fillId="0" borderId="16" xfId="10" applyNumberFormat="1" applyFont="1" applyFill="1" applyBorder="1" applyAlignment="1"/>
    <xf numFmtId="3" fontId="13" fillId="0" borderId="6" xfId="10" applyNumberFormat="1" applyFont="1" applyFill="1" applyBorder="1" applyAlignment="1"/>
    <xf numFmtId="171" fontId="13" fillId="0" borderId="0" xfId="10" applyNumberFormat="1" applyFont="1" applyFill="1" applyAlignment="1"/>
    <xf numFmtId="3" fontId="13" fillId="0" borderId="0" xfId="10" applyNumberFormat="1" applyFont="1"/>
    <xf numFmtId="0" fontId="13" fillId="0" borderId="0" xfId="10" applyNumberFormat="1" applyFont="1" applyFill="1"/>
    <xf numFmtId="4" fontId="13" fillId="0" borderId="0" xfId="10" applyNumberFormat="1" applyFont="1" applyFill="1"/>
    <xf numFmtId="3" fontId="14" fillId="0" borderId="7" xfId="10" applyNumberFormat="1" applyFont="1" applyFill="1" applyBorder="1"/>
    <xf numFmtId="3" fontId="13" fillId="0" borderId="0" xfId="10" applyNumberFormat="1" applyFont="1" applyFill="1" applyBorder="1"/>
    <xf numFmtId="170" fontId="13" fillId="0" borderId="0" xfId="10" applyNumberFormat="1" applyFont="1" applyFill="1" applyBorder="1"/>
    <xf numFmtId="3" fontId="13" fillId="0" borderId="8" xfId="10" applyNumberFormat="1" applyFont="1" applyFill="1" applyBorder="1"/>
    <xf numFmtId="3" fontId="13" fillId="0" borderId="0" xfId="10" applyNumberFormat="1" applyFont="1" applyFill="1"/>
    <xf numFmtId="3" fontId="15" fillId="0" borderId="7" xfId="10" applyNumberFormat="1" applyFont="1" applyFill="1" applyBorder="1"/>
    <xf numFmtId="3" fontId="16" fillId="0" borderId="7" xfId="10" applyNumberFormat="1" applyFont="1" applyFill="1" applyBorder="1" applyAlignment="1"/>
    <xf numFmtId="3" fontId="13" fillId="0" borderId="0" xfId="10" applyNumberFormat="1" applyFont="1" applyFill="1" applyBorder="1" applyAlignment="1">
      <alignment horizontal="center"/>
    </xf>
    <xf numFmtId="3" fontId="13" fillId="0" borderId="8" xfId="10" applyNumberFormat="1" applyFont="1" applyFill="1" applyBorder="1" applyAlignment="1">
      <alignment horizontal="center"/>
    </xf>
    <xf numFmtId="3" fontId="13" fillId="0" borderId="0" xfId="10" applyNumberFormat="1" applyFont="1" applyFill="1" applyAlignment="1">
      <alignment horizontal="center"/>
    </xf>
    <xf numFmtId="49" fontId="13" fillId="0" borderId="0" xfId="10" applyNumberFormat="1" applyFont="1" applyFill="1" applyBorder="1" applyAlignment="1">
      <alignment horizontal="center"/>
    </xf>
    <xf numFmtId="3" fontId="13" fillId="0" borderId="7" xfId="10" applyNumberFormat="1" applyFont="1" applyFill="1" applyBorder="1" applyAlignment="1">
      <alignment horizontal="right"/>
    </xf>
    <xf numFmtId="3" fontId="13" fillId="0" borderId="0" xfId="10" applyNumberFormat="1" applyFont="1" applyFill="1" applyBorder="1" applyAlignment="1" applyProtection="1">
      <alignment horizontal="center"/>
      <protection locked="0"/>
    </xf>
    <xf numFmtId="3" fontId="13" fillId="0" borderId="8" xfId="10" applyNumberFormat="1" applyFont="1" applyFill="1" applyBorder="1" applyAlignment="1" applyProtection="1">
      <alignment horizontal="center"/>
      <protection locked="0"/>
    </xf>
    <xf numFmtId="3" fontId="13" fillId="0" borderId="0" xfId="10" applyNumberFormat="1" applyFont="1" applyFill="1" applyProtection="1">
      <protection locked="0"/>
    </xf>
    <xf numFmtId="3" fontId="13" fillId="0" borderId="0" xfId="10" quotePrefix="1" applyNumberFormat="1" applyFont="1" applyFill="1" applyBorder="1" applyAlignment="1">
      <alignment horizontal="center"/>
    </xf>
    <xf numFmtId="170" fontId="13" fillId="0" borderId="0" xfId="10" applyNumberFormat="1" applyFont="1" applyFill="1" applyBorder="1" applyAlignment="1">
      <alignment horizontal="center"/>
    </xf>
    <xf numFmtId="3" fontId="13" fillId="0" borderId="8" xfId="10" quotePrefix="1" applyNumberFormat="1" applyFont="1" applyFill="1" applyBorder="1" applyAlignment="1">
      <alignment horizontal="center"/>
    </xf>
    <xf numFmtId="3" fontId="13" fillId="0" borderId="0" xfId="10" applyNumberFormat="1" applyFont="1" applyBorder="1"/>
    <xf numFmtId="3" fontId="13" fillId="0" borderId="0" xfId="10" applyNumberFormat="1" applyFont="1" applyBorder="1" applyAlignment="1"/>
    <xf numFmtId="171" fontId="13" fillId="0" borderId="0" xfId="10" applyNumberFormat="1" applyFont="1" applyFill="1" applyBorder="1" applyAlignment="1"/>
    <xf numFmtId="3" fontId="13" fillId="0" borderId="8" xfId="10" applyNumberFormat="1" applyFont="1" applyFill="1" applyBorder="1" applyAlignment="1"/>
    <xf numFmtId="3" fontId="13" fillId="0" borderId="0" xfId="10" applyNumberFormat="1" applyFont="1" applyBorder="1" applyAlignment="1">
      <alignment horizontal="right"/>
    </xf>
    <xf numFmtId="3" fontId="13" fillId="0" borderId="0" xfId="10" applyNumberFormat="1" applyFont="1" applyFill="1" applyBorder="1" applyAlignment="1">
      <alignment horizontal="right"/>
    </xf>
    <xf numFmtId="3" fontId="13" fillId="0" borderId="0" xfId="10" quotePrefix="1" applyNumberFormat="1" applyFont="1" applyFill="1" applyBorder="1" applyAlignment="1">
      <alignment horizontal="right"/>
    </xf>
    <xf numFmtId="172" fontId="13" fillId="0" borderId="0" xfId="10" applyNumberFormat="1" applyFont="1" applyFill="1" applyBorder="1" applyAlignment="1" applyProtection="1">
      <protection locked="0"/>
    </xf>
    <xf numFmtId="173" fontId="13" fillId="0" borderId="0" xfId="10" applyNumberFormat="1" applyFont="1" applyFill="1" applyBorder="1" applyAlignment="1"/>
    <xf numFmtId="172" fontId="17" fillId="0" borderId="0" xfId="10" applyNumberFormat="1" applyFont="1" applyFill="1" applyBorder="1" applyAlignment="1"/>
    <xf numFmtId="174" fontId="13" fillId="0" borderId="8" xfId="10" applyNumberFormat="1" applyFont="1" applyFill="1" applyBorder="1" applyAlignment="1"/>
    <xf numFmtId="172" fontId="13" fillId="0" borderId="0" xfId="10" applyNumberFormat="1" applyFont="1" applyFill="1" applyAlignment="1"/>
    <xf numFmtId="174" fontId="13" fillId="0" borderId="0" xfId="10" applyNumberFormat="1" applyFont="1" applyFill="1" applyAlignment="1"/>
    <xf numFmtId="172" fontId="13" fillId="0" borderId="0" xfId="10" applyNumberFormat="1" applyFont="1" applyBorder="1" applyAlignment="1"/>
    <xf numFmtId="172" fontId="13" fillId="0" borderId="0" xfId="10" applyNumberFormat="1" applyFont="1" applyFill="1" applyBorder="1" applyAlignment="1"/>
    <xf numFmtId="0" fontId="13" fillId="0" borderId="0" xfId="10" applyNumberFormat="1" applyFont="1" applyFill="1" applyBorder="1" applyAlignment="1"/>
    <xf numFmtId="3" fontId="17" fillId="0" borderId="0" xfId="10" applyNumberFormat="1" applyFont="1" applyFill="1" applyBorder="1" applyAlignment="1"/>
    <xf numFmtId="175" fontId="13" fillId="0" borderId="0" xfId="10" applyNumberFormat="1" applyFont="1" applyFill="1" applyBorder="1" applyAlignment="1" applyProtection="1">
      <protection locked="0"/>
    </xf>
    <xf numFmtId="175" fontId="17" fillId="0" borderId="0" xfId="10" applyNumberFormat="1" applyFont="1" applyFill="1" applyBorder="1" applyAlignment="1"/>
    <xf numFmtId="174" fontId="13" fillId="0" borderId="0" xfId="10" applyNumberFormat="1" applyFont="1" applyAlignment="1"/>
    <xf numFmtId="176" fontId="13" fillId="0" borderId="0" xfId="10" applyNumberFormat="1" applyFont="1" applyFill="1" applyBorder="1" applyAlignment="1"/>
    <xf numFmtId="173" fontId="13" fillId="0" borderId="0" xfId="10" applyNumberFormat="1" applyFont="1" applyAlignment="1"/>
    <xf numFmtId="176" fontId="13" fillId="0" borderId="0" xfId="10" applyNumberFormat="1" applyFont="1" applyFill="1" applyBorder="1" applyProtection="1">
      <protection locked="0"/>
    </xf>
    <xf numFmtId="175" fontId="13" fillId="0" borderId="0" xfId="10" applyNumberFormat="1" applyFont="1" applyFill="1" applyBorder="1" applyAlignment="1"/>
    <xf numFmtId="173" fontId="13" fillId="0" borderId="8" xfId="10" applyNumberFormat="1" applyFont="1" applyFill="1" applyBorder="1" applyAlignment="1"/>
    <xf numFmtId="175" fontId="13" fillId="0" borderId="0" xfId="10" applyNumberFormat="1" applyFont="1" applyFill="1" applyAlignment="1"/>
    <xf numFmtId="176" fontId="13" fillId="0" borderId="0" xfId="10" applyNumberFormat="1" applyFont="1" applyBorder="1" applyProtection="1">
      <protection locked="0"/>
    </xf>
    <xf numFmtId="174" fontId="13" fillId="0" borderId="0" xfId="10" applyNumberFormat="1" applyFont="1" applyFill="1" applyBorder="1" applyAlignment="1"/>
    <xf numFmtId="176" fontId="13" fillId="0" borderId="0" xfId="10" applyNumberFormat="1" applyFont="1" applyBorder="1" applyAlignment="1"/>
    <xf numFmtId="174" fontId="13" fillId="0" borderId="0" xfId="10" applyNumberFormat="1" applyFont="1" applyFill="1" applyBorder="1" applyAlignment="1" applyProtection="1">
      <protection locked="0"/>
    </xf>
    <xf numFmtId="3" fontId="15" fillId="0" borderId="0" xfId="10" applyNumberFormat="1" applyFont="1" applyFill="1" applyBorder="1" applyAlignment="1">
      <alignment horizontal="centerContinuous"/>
    </xf>
    <xf numFmtId="3" fontId="18" fillId="0" borderId="0" xfId="10" applyNumberFormat="1" applyFont="1" applyBorder="1"/>
    <xf numFmtId="175" fontId="13" fillId="0" borderId="0" xfId="10" applyNumberFormat="1" applyFont="1" applyAlignment="1" applyProtection="1">
      <protection locked="0"/>
    </xf>
    <xf numFmtId="175" fontId="13" fillId="0" borderId="0" xfId="10" applyNumberFormat="1" applyFont="1" applyFill="1" applyAlignment="1" applyProtection="1">
      <protection locked="0"/>
    </xf>
    <xf numFmtId="3" fontId="19" fillId="0" borderId="0" xfId="10" applyNumberFormat="1" applyFont="1" applyBorder="1" applyAlignment="1"/>
    <xf numFmtId="171" fontId="13" fillId="0" borderId="0" xfId="10" applyNumberFormat="1" applyFont="1" applyBorder="1" applyAlignment="1"/>
    <xf numFmtId="171" fontId="13" fillId="0" borderId="8" xfId="10" applyNumberFormat="1" applyFont="1" applyBorder="1"/>
    <xf numFmtId="173" fontId="13" fillId="0" borderId="0" xfId="10" applyNumberFormat="1" applyFont="1" applyFill="1" applyBorder="1"/>
    <xf numFmtId="171" fontId="13" fillId="0" borderId="0" xfId="10" applyNumberFormat="1" applyFont="1"/>
    <xf numFmtId="177" fontId="13" fillId="0" borderId="0" xfId="10" applyNumberFormat="1" applyFont="1" applyAlignment="1"/>
    <xf numFmtId="177" fontId="13" fillId="0" borderId="0" xfId="10" applyNumberFormat="1" applyFont="1" applyFill="1" applyAlignment="1"/>
    <xf numFmtId="3" fontId="15" fillId="0" borderId="0" xfId="10" applyNumberFormat="1" applyFont="1" applyFill="1" applyBorder="1" applyAlignment="1"/>
    <xf numFmtId="178" fontId="13" fillId="0" borderId="0" xfId="10" applyNumberFormat="1" applyFont="1" applyFill="1" applyAlignment="1"/>
    <xf numFmtId="3" fontId="13" fillId="0" borderId="0" xfId="10" applyNumberFormat="1" applyFont="1" applyFill="1" applyBorder="1" applyAlignment="1">
      <alignment horizontal="fill"/>
    </xf>
    <xf numFmtId="3" fontId="13" fillId="0" borderId="8" xfId="10" applyNumberFormat="1" applyFont="1" applyFill="1" applyBorder="1" applyAlignment="1">
      <alignment horizontal="fill"/>
    </xf>
    <xf numFmtId="3" fontId="18" fillId="0" borderId="0" xfId="10" applyNumberFormat="1" applyFont="1" applyBorder="1" applyAlignment="1"/>
    <xf numFmtId="3" fontId="13" fillId="0" borderId="0" xfId="10" applyNumberFormat="1" applyFont="1" applyAlignment="1">
      <alignment horizontal="fill"/>
    </xf>
    <xf numFmtId="10" fontId="13" fillId="0" borderId="0" xfId="10" applyNumberFormat="1" applyFont="1"/>
    <xf numFmtId="3" fontId="13" fillId="0" borderId="17" xfId="10" applyNumberFormat="1" applyFont="1" applyFill="1" applyBorder="1"/>
    <xf numFmtId="3" fontId="13" fillId="0" borderId="18" xfId="10" applyNumberFormat="1" applyFont="1" applyFill="1" applyBorder="1" applyAlignment="1"/>
    <xf numFmtId="3" fontId="13" fillId="0" borderId="13" xfId="10" applyNumberFormat="1" applyFont="1" applyFill="1" applyBorder="1" applyAlignment="1">
      <alignment horizontal="fill"/>
    </xf>
    <xf numFmtId="3" fontId="13" fillId="0" borderId="0" xfId="10" applyNumberFormat="1" applyFont="1" applyFill="1" applyAlignment="1">
      <alignment horizontal="fill"/>
    </xf>
    <xf numFmtId="3" fontId="13" fillId="0" borderId="0" xfId="10" applyNumberFormat="1" applyFont="1" applyFill="1" applyBorder="1" applyAlignment="1">
      <alignment horizontal="centerContinuous"/>
    </xf>
    <xf numFmtId="10" fontId="13" fillId="0" borderId="0" xfId="10" applyNumberFormat="1" applyFont="1" applyFill="1"/>
    <xf numFmtId="179" fontId="13" fillId="0" borderId="0" xfId="10" applyNumberFormat="1" applyFont="1" applyFill="1" applyBorder="1" applyAlignment="1" applyProtection="1">
      <protection locked="0" hidden="1"/>
    </xf>
    <xf numFmtId="179" fontId="13" fillId="0" borderId="0" xfId="10" applyNumberFormat="1" applyFont="1" applyFill="1" applyAlignment="1" applyProtection="1">
      <protection hidden="1"/>
    </xf>
    <xf numFmtId="180" fontId="13" fillId="0" borderId="0" xfId="10" applyNumberFormat="1" applyFont="1" applyFill="1" applyAlignment="1"/>
    <xf numFmtId="172" fontId="13" fillId="0" borderId="0" xfId="10" applyNumberFormat="1" applyFont="1" applyFill="1" applyAlignment="1" applyProtection="1">
      <protection locked="0"/>
    </xf>
    <xf numFmtId="10" fontId="13" fillId="0" borderId="8" xfId="10" applyNumberFormat="1" applyFont="1" applyFill="1" applyBorder="1" applyAlignment="1">
      <alignment horizontal="right"/>
    </xf>
    <xf numFmtId="0" fontId="7" fillId="0" borderId="0" xfId="8" applyFont="1"/>
    <xf numFmtId="0" fontId="7" fillId="0" borderId="0" xfId="8" applyFont="1" applyAlignment="1">
      <alignment horizontal="left"/>
    </xf>
    <xf numFmtId="0" fontId="7" fillId="0" borderId="0" xfId="8" applyFont="1" applyAlignment="1">
      <alignment horizontal="left"/>
    </xf>
    <xf numFmtId="0" fontId="9" fillId="0" borderId="14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</cellXfs>
  <cellStyles count="13">
    <cellStyle name="Comma" xfId="1" builtinId="3"/>
    <cellStyle name="Comma 2" xfId="5"/>
    <cellStyle name="Comma 3" xfId="9"/>
    <cellStyle name="Currency" xfId="6" builtinId="4"/>
    <cellStyle name="Currency 2" xfId="4"/>
    <cellStyle name="Currency 3" xfId="12"/>
    <cellStyle name="Normal" xfId="0" builtinId="0"/>
    <cellStyle name="Normal 2" xfId="2"/>
    <cellStyle name="Normal 2 2" xfId="10"/>
    <cellStyle name="Normal 3" xfId="8"/>
    <cellStyle name="Percent" xfId="7" builtinId="5"/>
    <cellStyle name="Percent 2" xfId="3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4</xdr:col>
      <xdr:colOff>171804</xdr:colOff>
      <xdr:row>13</xdr:row>
      <xdr:rowOff>47791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500"/>
          <a:ext cx="2534004" cy="1190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te%20Case%20Filings\DEK%20Electric%20Case%202017-00321\M%20Schedules\Sched%20M%20Detail\Test%20Period\DEK%20ELEC%20SCH-M%20and%20N%20-%20Test%20Period%20-%20WITH%20RIDERS%20-%20KYPSC%20Rehearing%20Orde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sites/iurcapps/PROD/iurc_portaldocumentsubmission/_38B7BFE123C5EA11BF2100155D31B065/Rate%20RS%20Rate%20Design%20-%20Order%20-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NT"/>
      <sheetName val="SCH M"/>
      <sheetName val="SCH M-2.1"/>
      <sheetName val="SCH M-2.2"/>
      <sheetName val="SCH M-2.3"/>
      <sheetName val="Rate RS"/>
      <sheetName val="Rate DS"/>
      <sheetName val="Rate DT-Pri"/>
      <sheetName val="Rate DT-Sec"/>
      <sheetName val="Rate EH"/>
      <sheetName val="Rate SP GSFL"/>
      <sheetName val="Rate DP"/>
      <sheetName val="Rate TT"/>
      <sheetName val="Rate DT RTPM-P"/>
      <sheetName val="Rate DT RTP-P"/>
      <sheetName val="Rate DT RTPM-S"/>
      <sheetName val="Rate DT RTP-S"/>
      <sheetName val="Rate DS RTPM"/>
      <sheetName val="Rate DS RTP"/>
      <sheetName val="Rate TT RTPM"/>
      <sheetName val="Rate TT RTP"/>
      <sheetName val="Rate SL"/>
      <sheetName val="Rate TL"/>
      <sheetName val="Rate UOLS"/>
      <sheetName val="Rate OL"/>
      <sheetName val="Rate NSU"/>
      <sheetName val="Rate NSP"/>
      <sheetName val="Rate SC"/>
      <sheetName val="Rate SE"/>
      <sheetName val="SCH N"/>
      <sheetName val="BILL CALC"/>
      <sheetName val="Revenue Requirements"/>
      <sheetName val="Proposed Rates"/>
      <sheetName val="TBI"/>
      <sheetName val="RTP Worksheet"/>
    </sheetNames>
    <sheetDataSet>
      <sheetData sheetId="0">
        <row r="6">
          <cell r="B6" t="str">
            <v>Rates Established in KYPSC Order</v>
          </cell>
        </row>
        <row r="8">
          <cell r="B8" t="str">
            <v>DUKE ENERGY KENTUCKY, INC.</v>
          </cell>
        </row>
        <row r="10">
          <cell r="B10" t="str">
            <v>FOR THE TWELVE MONTHS ENDED March 31, 2019</v>
          </cell>
        </row>
        <row r="11">
          <cell r="B11" t="str">
            <v>CASE NO.   2017-00321</v>
          </cell>
        </row>
        <row r="12">
          <cell r="D12" t="str">
            <v>(ELECTRIC SERVICE)</v>
          </cell>
        </row>
        <row r="13">
          <cell r="B13" t="str">
            <v>DATA: ____ BASE PERIOD   __X__FORECASTED PERIOD</v>
          </cell>
        </row>
        <row r="14">
          <cell r="B14" t="str">
            <v>TYPE OF FILING: ___ ORIGINAL   ___UPDATED  _X_ REVISED</v>
          </cell>
        </row>
        <row r="15">
          <cell r="B15" t="str">
            <v>ANNUALIZED TEST YEAR REVENUES AT PROPOSED VS. MOST CURRENT RATES</v>
          </cell>
        </row>
        <row r="19">
          <cell r="C19">
            <v>1.0280000000000001E-3</v>
          </cell>
          <cell r="D19">
            <v>1.0280000000000003E-3</v>
          </cell>
        </row>
        <row r="20">
          <cell r="C20">
            <v>2.3837000000000001E-2</v>
          </cell>
          <cell r="D20">
            <v>2.3837000000000001E-2</v>
          </cell>
        </row>
        <row r="29">
          <cell r="C29">
            <v>7.9670000000000001E-3</v>
          </cell>
          <cell r="D29">
            <v>7.9670000000000001E-3</v>
          </cell>
          <cell r="J29">
            <v>0.1</v>
          </cell>
        </row>
        <row r="30">
          <cell r="C30">
            <v>2.5760000000000002E-3</v>
          </cell>
          <cell r="D30">
            <v>2.5760000000000002E-3</v>
          </cell>
        </row>
        <row r="31">
          <cell r="C31">
            <v>1.83E-4</v>
          </cell>
          <cell r="D31">
            <v>1.83E-4</v>
          </cell>
        </row>
        <row r="34">
          <cell r="C34">
            <v>-4.5600000000000003E-4</v>
          </cell>
          <cell r="D34">
            <v>-4.5600000000000003E-4</v>
          </cell>
        </row>
        <row r="38">
          <cell r="D38" t="str">
            <v>B. L. SAILERS</v>
          </cell>
        </row>
        <row r="124">
          <cell r="C124">
            <v>4.2647999999999998E-2</v>
          </cell>
          <cell r="D124">
            <v>4.9050999999999997E-2</v>
          </cell>
        </row>
        <row r="125">
          <cell r="D125">
            <v>4.6826E-2</v>
          </cell>
        </row>
        <row r="126">
          <cell r="D126">
            <v>4.0168000000000002E-2</v>
          </cell>
        </row>
        <row r="168">
          <cell r="C168">
            <v>0</v>
          </cell>
          <cell r="D168">
            <v>0</v>
          </cell>
        </row>
        <row r="171">
          <cell r="C171">
            <v>0</v>
          </cell>
          <cell r="D171">
            <v>0</v>
          </cell>
        </row>
        <row r="172">
          <cell r="C172">
            <v>0</v>
          </cell>
          <cell r="D172">
            <v>0</v>
          </cell>
        </row>
        <row r="173">
          <cell r="C173">
            <v>0</v>
          </cell>
          <cell r="D173">
            <v>0</v>
          </cell>
        </row>
        <row r="174">
          <cell r="C174">
            <v>0</v>
          </cell>
          <cell r="D174">
            <v>0</v>
          </cell>
        </row>
        <row r="175">
          <cell r="C175">
            <v>0</v>
          </cell>
          <cell r="D175">
            <v>0</v>
          </cell>
        </row>
        <row r="176">
          <cell r="C176">
            <v>0</v>
          </cell>
          <cell r="D176">
            <v>0</v>
          </cell>
        </row>
        <row r="177">
          <cell r="C177">
            <v>0</v>
          </cell>
          <cell r="D177">
            <v>0</v>
          </cell>
        </row>
        <row r="178">
          <cell r="D178">
            <v>0</v>
          </cell>
        </row>
        <row r="180">
          <cell r="C180">
            <v>0</v>
          </cell>
          <cell r="D180">
            <v>0</v>
          </cell>
        </row>
        <row r="185">
          <cell r="C185">
            <v>0</v>
          </cell>
          <cell r="D185">
            <v>0</v>
          </cell>
        </row>
        <row r="186">
          <cell r="C186">
            <v>0</v>
          </cell>
          <cell r="D186">
            <v>0</v>
          </cell>
        </row>
        <row r="187">
          <cell r="C187">
            <v>0</v>
          </cell>
          <cell r="D187">
            <v>0</v>
          </cell>
        </row>
        <row r="188">
          <cell r="C188">
            <v>0</v>
          </cell>
          <cell r="D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7">
          <cell r="B197" t="str">
            <v>HOME ENERGY ASSISTANCE (HEA)</v>
          </cell>
        </row>
        <row r="198">
          <cell r="B198" t="str">
            <v>DEMAND SIDE MANAGEMENT RIDER (DSMR)</v>
          </cell>
        </row>
        <row r="199">
          <cell r="B199" t="str">
            <v>ENVIRONMENTAL SURCHARGE MECHANISM RIDER (ESM)</v>
          </cell>
        </row>
        <row r="200">
          <cell r="B200" t="str">
            <v>DISTRIBUTION CAPITAL INVESTMENT RIDER (DCI)</v>
          </cell>
        </row>
        <row r="201">
          <cell r="B201" t="str">
            <v>FUEL ADJUSTMENT CLAUSE (FAC)</v>
          </cell>
        </row>
        <row r="202">
          <cell r="B202" t="str">
            <v>FERC TRANSMISSION COST RECOVERY RECONCILIATION (FTR)</v>
          </cell>
        </row>
        <row r="203">
          <cell r="B203" t="str">
            <v>PROFIT SHARING MECHANISM (PSM)</v>
          </cell>
        </row>
      </sheetData>
      <sheetData sheetId="1"/>
      <sheetData sheetId="2"/>
      <sheetData sheetId="3"/>
      <sheetData sheetId="4"/>
      <sheetData sheetId="5"/>
      <sheetData sheetId="6">
        <row r="23">
          <cell r="J23">
            <v>11</v>
          </cell>
        </row>
        <row r="26">
          <cell r="J26">
            <v>7.1650000000000005E-2</v>
          </cell>
        </row>
        <row r="66">
          <cell r="AB66">
            <v>4.5</v>
          </cell>
        </row>
        <row r="69">
          <cell r="AB69">
            <v>7.5455999999999995E-2</v>
          </cell>
        </row>
      </sheetData>
      <sheetData sheetId="7">
        <row r="27">
          <cell r="J27">
            <v>34.28</v>
          </cell>
        </row>
        <row r="31">
          <cell r="J31">
            <v>0</v>
          </cell>
        </row>
        <row r="32">
          <cell r="J32">
            <v>8.25</v>
          </cell>
        </row>
        <row r="36">
          <cell r="J36">
            <v>8.0199999999999994E-2</v>
          </cell>
        </row>
        <row r="37">
          <cell r="J37">
            <v>4.9231999999999998E-2</v>
          </cell>
        </row>
        <row r="38">
          <cell r="J38">
            <v>4.0316999999999999E-2</v>
          </cell>
        </row>
        <row r="85">
          <cell r="AC85">
            <v>15</v>
          </cell>
        </row>
        <row r="89">
          <cell r="AC89">
            <v>0</v>
          </cell>
        </row>
        <row r="90">
          <cell r="AC90">
            <v>7.75</v>
          </cell>
        </row>
        <row r="94">
          <cell r="AC94">
            <v>8.1644999999999995E-2</v>
          </cell>
        </row>
        <row r="95">
          <cell r="AC95">
            <v>5.0118999999999997E-2</v>
          </cell>
        </row>
        <row r="96">
          <cell r="AC96">
            <v>4.1043000000000003E-2</v>
          </cell>
        </row>
      </sheetData>
      <sheetData sheetId="8">
        <row r="26">
          <cell r="J26">
            <v>13.78</v>
          </cell>
        </row>
        <row r="27">
          <cell r="J27">
            <v>1.24</v>
          </cell>
        </row>
        <row r="34">
          <cell r="J34">
            <v>4.3450000000000003E-2</v>
          </cell>
        </row>
        <row r="35">
          <cell r="J35">
            <v>3.5582000000000003E-2</v>
          </cell>
        </row>
        <row r="43">
          <cell r="J43">
            <v>13.04</v>
          </cell>
        </row>
        <row r="44">
          <cell r="J44">
            <v>1.24</v>
          </cell>
        </row>
        <row r="51">
          <cell r="J51">
            <v>4.1479000000000002E-2</v>
          </cell>
        </row>
        <row r="52">
          <cell r="J52">
            <v>3.5582000000000003E-2</v>
          </cell>
        </row>
        <row r="98">
          <cell r="AC98">
            <v>12.75</v>
          </cell>
        </row>
        <row r="99">
          <cell r="AC99">
            <v>1.1499999999999999</v>
          </cell>
        </row>
        <row r="106">
          <cell r="AC106">
            <v>4.4194999999999998E-2</v>
          </cell>
        </row>
        <row r="107">
          <cell r="AC107">
            <v>3.6194999999999998E-2</v>
          </cell>
        </row>
        <row r="115">
          <cell r="AC115">
            <v>12.07</v>
          </cell>
        </row>
        <row r="116">
          <cell r="AC116">
            <v>1.1499999999999999</v>
          </cell>
        </row>
        <row r="123">
          <cell r="AC123">
            <v>4.2195000000000003E-2</v>
          </cell>
        </row>
      </sheetData>
      <sheetData sheetId="9">
        <row r="24">
          <cell r="J24">
            <v>127</v>
          </cell>
        </row>
        <row r="94">
          <cell r="AC94">
            <v>15</v>
          </cell>
        </row>
        <row r="98">
          <cell r="AC98">
            <v>12.75</v>
          </cell>
        </row>
        <row r="99">
          <cell r="AC99">
            <v>1.1499999999999999</v>
          </cell>
        </row>
      </sheetData>
      <sheetData sheetId="10">
        <row r="25">
          <cell r="J25">
            <v>34.28</v>
          </cell>
        </row>
        <row r="33">
          <cell r="J33">
            <v>6.2202E-2</v>
          </cell>
        </row>
        <row r="75">
          <cell r="AC75">
            <v>15</v>
          </cell>
        </row>
        <row r="83">
          <cell r="AC83">
            <v>6.1524000000000002E-2</v>
          </cell>
        </row>
      </sheetData>
      <sheetData sheetId="11"/>
      <sheetData sheetId="12">
        <row r="25">
          <cell r="J25">
            <v>117</v>
          </cell>
        </row>
        <row r="29">
          <cell r="J29">
            <v>7.92</v>
          </cell>
        </row>
        <row r="33">
          <cell r="J33">
            <v>5.1091999999999999E-2</v>
          </cell>
        </row>
        <row r="34">
          <cell r="J34">
            <v>4.3219E-2</v>
          </cell>
        </row>
        <row r="79">
          <cell r="AC79">
            <v>100</v>
          </cell>
        </row>
        <row r="83">
          <cell r="AC83">
            <v>7.08</v>
          </cell>
        </row>
        <row r="87">
          <cell r="AC87">
            <v>5.1068000000000002E-2</v>
          </cell>
        </row>
        <row r="88">
          <cell r="AC88">
            <v>4.3198E-2</v>
          </cell>
        </row>
      </sheetData>
      <sheetData sheetId="13">
        <row r="21">
          <cell r="J21">
            <v>500</v>
          </cell>
        </row>
        <row r="24">
          <cell r="J24">
            <v>8.07</v>
          </cell>
        </row>
        <row r="25">
          <cell r="J25">
            <v>1.22</v>
          </cell>
        </row>
        <row r="35">
          <cell r="J35">
            <v>500</v>
          </cell>
        </row>
        <row r="38">
          <cell r="J38">
            <v>6.62</v>
          </cell>
        </row>
        <row r="39">
          <cell r="J39">
            <v>1.22</v>
          </cell>
        </row>
        <row r="86">
          <cell r="AC86">
            <v>500</v>
          </cell>
        </row>
        <row r="89">
          <cell r="AC89">
            <v>7.6</v>
          </cell>
        </row>
        <row r="90">
          <cell r="AC90">
            <v>1.1499999999999999</v>
          </cell>
        </row>
        <row r="100">
          <cell r="AC100">
            <v>500</v>
          </cell>
        </row>
        <row r="103">
          <cell r="AC103">
            <v>6.24</v>
          </cell>
        </row>
        <row r="104">
          <cell r="AC104">
            <v>1.1499999999999999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Freq-TotRev"/>
      <sheetName val="Bill Freq-BaseRev"/>
      <sheetName val="Cover"/>
      <sheetName val="Bill Freq-REG"/>
      <sheetName val="Bill Freq-HE-combined"/>
      <sheetName val="Bill Freq-HE"/>
      <sheetName val="Total-HE"/>
      <sheetName val="Bill Freq-HE-all"/>
      <sheetName val="Bill-Freq-HE-Winter"/>
      <sheetName val="Bill-Freq-HE-Summer"/>
      <sheetName val="Total-REG"/>
      <sheetName val="HE-WINTER"/>
      <sheetName val="HE-SUMMER"/>
      <sheetName val="Jan Data"/>
      <sheetName val="Feb Data"/>
      <sheetName val="Mar Data"/>
      <sheetName val="Apr Data"/>
      <sheetName val="May Data"/>
      <sheetName val="Jun Data"/>
      <sheetName val="Jul Data"/>
      <sheetName val="Aug Data"/>
      <sheetName val="Sep Data"/>
      <sheetName val="Oct Data"/>
      <sheetName val="Nov Data"/>
      <sheetName val="Dec Data"/>
      <sheetName val="Jan HE"/>
      <sheetName val="Feb HE"/>
      <sheetName val="Mar HE"/>
      <sheetName val="Apr HE"/>
      <sheetName val="May HE"/>
      <sheetName val="Jun HE"/>
      <sheetName val="Jul HE-REG"/>
      <sheetName val="Aug HE-REG"/>
      <sheetName val="Sep HE-REG"/>
      <sheetName val="Oct HE-REG"/>
      <sheetName val="Nov HE"/>
      <sheetName val="Dec HE"/>
      <sheetName val="Descriptors"/>
    </sheetNames>
    <sheetDataSet>
      <sheetData sheetId="0"/>
      <sheetData sheetId="1"/>
      <sheetData sheetId="2"/>
      <sheetData sheetId="3">
        <row r="126">
          <cell r="I126">
            <v>10.541699999999999</v>
          </cell>
        </row>
        <row r="155">
          <cell r="L155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"/>
  <sheetViews>
    <sheetView tabSelected="1" workbookViewId="0">
      <selection activeCell="A8" sqref="A8"/>
    </sheetView>
  </sheetViews>
  <sheetFormatPr defaultColWidth="8.85546875" defaultRowHeight="15"/>
  <cols>
    <col min="1" max="16384" width="8.85546875" style="83"/>
  </cols>
  <sheetData>
    <row r="1" spans="1:9" s="284" customFormat="1">
      <c r="A1" s="284" t="s">
        <v>209</v>
      </c>
    </row>
    <row r="2" spans="1:9" s="284" customFormat="1">
      <c r="A2" s="284" t="s">
        <v>210</v>
      </c>
    </row>
    <row r="3" spans="1:9" s="284" customFormat="1">
      <c r="A3" s="286" t="s">
        <v>211</v>
      </c>
      <c r="B3" s="286"/>
      <c r="C3" s="286"/>
      <c r="D3" s="286"/>
      <c r="E3" s="286"/>
      <c r="F3" s="286"/>
      <c r="G3" s="286"/>
      <c r="H3" s="286"/>
      <c r="I3" s="286"/>
    </row>
    <row r="4" spans="1:9" s="284" customFormat="1">
      <c r="A4" s="285" t="s">
        <v>138</v>
      </c>
      <c r="B4" s="285"/>
      <c r="C4" s="285"/>
      <c r="D4" s="285"/>
      <c r="E4" s="285"/>
      <c r="F4" s="285"/>
      <c r="G4" s="285"/>
      <c r="H4" s="285"/>
      <c r="I4" s="285"/>
    </row>
    <row r="5" spans="1:9" s="284" customFormat="1">
      <c r="A5" s="286" t="s">
        <v>208</v>
      </c>
      <c r="B5" s="286"/>
      <c r="C5" s="286"/>
      <c r="D5" s="286"/>
      <c r="E5" s="286"/>
      <c r="F5" s="286"/>
      <c r="G5" s="286"/>
      <c r="H5" s="286"/>
      <c r="I5" s="286"/>
    </row>
    <row r="6" spans="1:9" s="284" customFormat="1">
      <c r="A6" s="286" t="s">
        <v>139</v>
      </c>
      <c r="B6" s="286"/>
      <c r="C6" s="286"/>
      <c r="D6" s="286"/>
      <c r="E6" s="286"/>
      <c r="F6" s="286"/>
      <c r="G6" s="286"/>
      <c r="H6" s="286"/>
      <c r="I6" s="286"/>
    </row>
    <row r="7" spans="1:9" s="284" customFormat="1"/>
  </sheetData>
  <mergeCells count="3">
    <mergeCell ref="A3:I3"/>
    <mergeCell ref="A5:I5"/>
    <mergeCell ref="A6:I6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RowHeight="15"/>
  <cols>
    <col min="5" max="5" width="13.140625" bestFit="1" customWidth="1"/>
    <col min="6" max="6" width="15.140625" bestFit="1" customWidth="1"/>
    <col min="7" max="7" width="18" bestFit="1" customWidth="1"/>
    <col min="8" max="8" width="14.85546875" bestFit="1" customWidth="1"/>
    <col min="9" max="9" width="14.140625" bestFit="1" customWidth="1"/>
    <col min="10" max="10" width="13.85546875" bestFit="1" customWidth="1"/>
    <col min="11" max="11" width="14.140625" bestFit="1" customWidth="1"/>
  </cols>
  <sheetData>
    <row r="1" spans="1:11">
      <c r="A1" t="s">
        <v>0</v>
      </c>
    </row>
    <row r="2" spans="1:11">
      <c r="I2" s="4"/>
      <c r="J2" s="5"/>
    </row>
    <row r="3" spans="1:11">
      <c r="E3" t="s">
        <v>113</v>
      </c>
      <c r="F3" s="1"/>
      <c r="G3" s="1"/>
      <c r="H3" s="1"/>
      <c r="I3" s="2" t="s">
        <v>2</v>
      </c>
      <c r="J3" s="6"/>
    </row>
    <row r="4" spans="1:11">
      <c r="F4" s="1" t="s">
        <v>3</v>
      </c>
      <c r="G4" s="1" t="s">
        <v>3</v>
      </c>
      <c r="H4" s="1"/>
      <c r="I4" s="2" t="s">
        <v>4</v>
      </c>
      <c r="J4" s="3" t="s">
        <v>4</v>
      </c>
      <c r="K4" s="1" t="s">
        <v>5</v>
      </c>
    </row>
    <row r="5" spans="1:11">
      <c r="A5" t="s">
        <v>1</v>
      </c>
      <c r="F5" s="1" t="s">
        <v>6</v>
      </c>
      <c r="G5" s="1" t="s">
        <v>7</v>
      </c>
      <c r="H5" s="1" t="s">
        <v>8</v>
      </c>
      <c r="I5" s="2" t="s">
        <v>6</v>
      </c>
      <c r="J5" s="3" t="s">
        <v>9</v>
      </c>
      <c r="K5" s="1" t="s">
        <v>2</v>
      </c>
    </row>
    <row r="6" spans="1:11">
      <c r="A6" t="s">
        <v>93</v>
      </c>
      <c r="F6" s="7">
        <v>53276183</v>
      </c>
      <c r="G6" s="7">
        <v>36554671</v>
      </c>
      <c r="H6" s="7">
        <v>13068920</v>
      </c>
      <c r="I6" s="7">
        <v>21214321</v>
      </c>
      <c r="J6" s="7">
        <v>7259212</v>
      </c>
      <c r="K6" s="8">
        <v>131373307</v>
      </c>
    </row>
    <row r="8" spans="1:11">
      <c r="A8" s="81"/>
      <c r="F8" s="1"/>
      <c r="G8" s="1"/>
      <c r="H8" s="1"/>
      <c r="I8" s="1"/>
      <c r="J8" s="1"/>
    </row>
    <row r="9" spans="1:11">
      <c r="F9" s="44"/>
      <c r="G9" s="42"/>
      <c r="H9" s="44"/>
      <c r="I9" s="44"/>
      <c r="J9" s="44"/>
    </row>
    <row r="23" spans="4:10">
      <c r="D23" s="44"/>
      <c r="F23" s="41"/>
      <c r="G23" s="41"/>
      <c r="H23" s="41"/>
      <c r="I23" s="44"/>
      <c r="J23" s="44"/>
    </row>
    <row r="24" spans="4:10">
      <c r="D24" s="44"/>
    </row>
    <row r="26" spans="4:10">
      <c r="D26" s="44"/>
      <c r="F26" s="41"/>
      <c r="G26" s="41"/>
    </row>
  </sheetData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191"/>
  <sheetViews>
    <sheetView workbookViewId="0"/>
  </sheetViews>
  <sheetFormatPr defaultColWidth="9.140625" defaultRowHeight="15"/>
  <cols>
    <col min="1" max="1" width="9.140625" style="12"/>
    <col min="2" max="2" width="37.42578125" style="12" bestFit="1" customWidth="1"/>
    <col min="3" max="3" width="26" style="12" bestFit="1" customWidth="1"/>
    <col min="4" max="4" width="9.140625" style="12"/>
    <col min="5" max="5" width="41.85546875" style="12" customWidth="1"/>
    <col min="6" max="6" width="15.140625" style="12" bestFit="1" customWidth="1"/>
    <col min="7" max="7" width="34.85546875" style="12" bestFit="1" customWidth="1"/>
    <col min="8" max="8" width="11.5703125" style="12" bestFit="1" customWidth="1"/>
    <col min="9" max="9" width="16.85546875" style="12" bestFit="1" customWidth="1"/>
    <col min="10" max="10" width="31.140625" style="12" bestFit="1" customWidth="1"/>
    <col min="11" max="12" width="9.140625" style="12"/>
    <col min="13" max="13" width="33.5703125" style="12" customWidth="1"/>
    <col min="14" max="14" width="16.140625" style="12" bestFit="1" customWidth="1"/>
    <col min="15" max="16" width="9.140625" style="12"/>
    <col min="17" max="17" width="41.85546875" style="12" bestFit="1" customWidth="1"/>
    <col min="18" max="18" width="14.140625" style="12" bestFit="1" customWidth="1"/>
    <col min="19" max="19" width="16.5703125" style="12" bestFit="1" customWidth="1"/>
    <col min="20" max="20" width="12" style="12" bestFit="1" customWidth="1"/>
    <col min="21" max="16384" width="9.140625" style="12"/>
  </cols>
  <sheetData>
    <row r="1" spans="1:21" ht="18.75">
      <c r="A1" s="9" t="s">
        <v>10</v>
      </c>
      <c r="B1" s="10"/>
      <c r="C1" s="10"/>
      <c r="D1" s="11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5.75">
      <c r="B2" s="65" t="s">
        <v>94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5.75">
      <c r="B3" s="65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.75">
      <c r="B4" s="30" t="s">
        <v>79</v>
      </c>
      <c r="C4" s="30"/>
      <c r="D4" s="30"/>
      <c r="E4" s="30" t="s">
        <v>76</v>
      </c>
      <c r="F4" s="30"/>
      <c r="G4" s="30"/>
      <c r="H4" s="30"/>
      <c r="I4" s="30"/>
      <c r="J4" s="30"/>
      <c r="K4" s="30"/>
      <c r="L4" s="30"/>
      <c r="M4" s="30" t="s">
        <v>70</v>
      </c>
      <c r="N4" s="30"/>
      <c r="O4" s="30"/>
      <c r="P4" s="30"/>
      <c r="Q4" s="30" t="s">
        <v>115</v>
      </c>
      <c r="R4" s="30"/>
      <c r="S4" s="30"/>
      <c r="T4" s="30"/>
      <c r="U4" s="30"/>
    </row>
    <row r="5" spans="1:21" ht="15.75">
      <c r="B5" s="64" t="s">
        <v>106</v>
      </c>
      <c r="C5" s="64"/>
      <c r="D5" s="30"/>
      <c r="E5" s="64" t="s">
        <v>107</v>
      </c>
      <c r="F5" s="64"/>
      <c r="G5" s="30"/>
      <c r="H5" s="30"/>
      <c r="I5" s="30"/>
      <c r="J5" s="30"/>
      <c r="K5" s="30"/>
      <c r="L5" s="30"/>
      <c r="M5" s="64" t="s">
        <v>108</v>
      </c>
      <c r="N5" s="64"/>
      <c r="O5" s="30"/>
      <c r="P5" s="30"/>
      <c r="Q5" s="64" t="s">
        <v>124</v>
      </c>
      <c r="R5" s="64"/>
      <c r="S5" s="30"/>
      <c r="T5" s="30"/>
      <c r="U5" s="30"/>
    </row>
    <row r="6" spans="1:21" ht="16.5" thickBot="1">
      <c r="C6" s="13"/>
      <c r="F6" s="13"/>
      <c r="G6" s="30"/>
      <c r="H6" s="30"/>
      <c r="I6" s="30"/>
      <c r="J6" s="30"/>
      <c r="K6" s="30"/>
      <c r="L6" s="30"/>
      <c r="N6" s="13"/>
      <c r="O6" s="30"/>
      <c r="P6" s="30"/>
      <c r="R6" s="13"/>
      <c r="S6" s="30"/>
      <c r="T6" s="30"/>
      <c r="U6" s="30"/>
    </row>
    <row r="7" spans="1:21" ht="15.75">
      <c r="B7" s="25" t="s">
        <v>11</v>
      </c>
      <c r="C7" s="69">
        <v>785803</v>
      </c>
      <c r="E7" s="37" t="s">
        <v>11</v>
      </c>
      <c r="F7" s="18">
        <f>C7</f>
        <v>785803</v>
      </c>
      <c r="G7" s="30"/>
      <c r="H7" s="30"/>
      <c r="I7" s="30"/>
      <c r="J7" s="30"/>
      <c r="K7" s="30"/>
      <c r="L7" s="30"/>
      <c r="M7" s="25" t="s">
        <v>11</v>
      </c>
      <c r="N7" s="18">
        <f>C7</f>
        <v>785803</v>
      </c>
      <c r="O7" s="30"/>
      <c r="P7" s="30"/>
      <c r="Q7" s="25" t="s">
        <v>11</v>
      </c>
      <c r="R7" s="77">
        <f>C7</f>
        <v>785803</v>
      </c>
      <c r="S7" s="30"/>
      <c r="T7" s="30"/>
      <c r="U7" s="30"/>
    </row>
    <row r="8" spans="1:21" ht="15.75">
      <c r="B8" s="26" t="s">
        <v>109</v>
      </c>
      <c r="C8" s="16">
        <f>'Rev Reqs'!J6</f>
        <v>7259212</v>
      </c>
      <c r="E8" s="26" t="s">
        <v>109</v>
      </c>
      <c r="F8" s="16"/>
      <c r="G8" s="30"/>
      <c r="H8" s="30"/>
      <c r="I8" s="30"/>
      <c r="J8" s="30"/>
      <c r="K8" s="30"/>
      <c r="L8" s="30"/>
      <c r="M8" s="26" t="s">
        <v>109</v>
      </c>
      <c r="N8" s="16"/>
      <c r="O8" s="30"/>
      <c r="P8" s="30"/>
      <c r="Q8" s="26" t="s">
        <v>109</v>
      </c>
      <c r="R8" s="16">
        <f>'Rev Reqs'!J6</f>
        <v>7259212</v>
      </c>
      <c r="S8" s="30"/>
      <c r="T8" s="30"/>
      <c r="U8" s="30"/>
    </row>
    <row r="9" spans="1:21" ht="15.75">
      <c r="B9" s="27" t="s">
        <v>12</v>
      </c>
      <c r="C9" s="19">
        <f>ROUND(C8/C7,2)</f>
        <v>9.24</v>
      </c>
      <c r="E9" s="27" t="s">
        <v>12</v>
      </c>
      <c r="F9" s="19"/>
      <c r="G9" s="30"/>
      <c r="H9" s="30"/>
      <c r="I9" s="30"/>
      <c r="J9" s="30"/>
      <c r="K9" s="30"/>
      <c r="L9" s="30"/>
      <c r="M9" s="27" t="s">
        <v>12</v>
      </c>
      <c r="N9" s="19"/>
      <c r="O9" s="30"/>
      <c r="P9" s="30"/>
      <c r="Q9" s="27" t="s">
        <v>12</v>
      </c>
      <c r="R9" s="19">
        <f>ROUND(R8/R7,2)</f>
        <v>9.24</v>
      </c>
      <c r="S9" s="30"/>
      <c r="T9" s="30"/>
      <c r="U9" s="30"/>
    </row>
    <row r="10" spans="1:21" ht="15.75">
      <c r="B10" s="27" t="s">
        <v>14</v>
      </c>
      <c r="C10" s="17">
        <v>9.01</v>
      </c>
      <c r="E10" s="27" t="s">
        <v>14</v>
      </c>
      <c r="F10" s="17"/>
      <c r="G10" s="30"/>
      <c r="H10" s="30"/>
      <c r="I10" s="30"/>
      <c r="J10" s="30"/>
      <c r="K10" s="30"/>
      <c r="L10" s="30"/>
      <c r="M10" s="27" t="s">
        <v>14</v>
      </c>
      <c r="N10" s="17"/>
      <c r="O10" s="30"/>
      <c r="P10" s="30"/>
      <c r="Q10" s="27" t="s">
        <v>14</v>
      </c>
      <c r="R10" s="17">
        <v>9.01</v>
      </c>
      <c r="S10" s="30"/>
      <c r="T10" s="30"/>
      <c r="U10" s="30"/>
    </row>
    <row r="11" spans="1:21" ht="15.75">
      <c r="B11" s="27" t="s">
        <v>15</v>
      </c>
      <c r="C11" s="19">
        <f>C9-C10</f>
        <v>0.23000000000000043</v>
      </c>
      <c r="E11" s="27" t="s">
        <v>15</v>
      </c>
      <c r="F11" s="19"/>
      <c r="G11" s="30"/>
      <c r="H11" s="30"/>
      <c r="I11" s="30"/>
      <c r="J11" s="30"/>
      <c r="K11" s="30"/>
      <c r="L11" s="30"/>
      <c r="M11" s="27" t="s">
        <v>15</v>
      </c>
      <c r="N11" s="19"/>
      <c r="O11" s="30"/>
      <c r="P11" s="30"/>
      <c r="Q11" s="27" t="s">
        <v>15</v>
      </c>
      <c r="R11" s="19">
        <f>R9-R10</f>
        <v>0.23000000000000043</v>
      </c>
      <c r="S11" s="30"/>
      <c r="T11" s="30"/>
      <c r="U11" s="30"/>
    </row>
    <row r="12" spans="1:21" ht="15.75">
      <c r="A12" s="15">
        <v>0</v>
      </c>
      <c r="B12" s="27" t="s">
        <v>16</v>
      </c>
      <c r="C12" s="17">
        <f>ROUND(C11*A12,2)</f>
        <v>0</v>
      </c>
      <c r="E12" s="27" t="s">
        <v>16</v>
      </c>
      <c r="F12" s="17"/>
      <c r="G12" s="30"/>
      <c r="H12" s="30"/>
      <c r="I12" s="30"/>
      <c r="J12" s="30"/>
      <c r="K12" s="30"/>
      <c r="L12" s="30"/>
      <c r="M12" s="27" t="s">
        <v>16</v>
      </c>
      <c r="N12" s="17"/>
      <c r="O12" s="30"/>
      <c r="P12" s="30"/>
      <c r="Q12" s="27" t="s">
        <v>16</v>
      </c>
      <c r="R12" s="17">
        <f>ROUND(R11*P12,2)</f>
        <v>0</v>
      </c>
      <c r="S12" s="30"/>
      <c r="T12" s="30"/>
      <c r="U12" s="30"/>
    </row>
    <row r="13" spans="1:21" ht="30.75" thickBot="1">
      <c r="B13" s="27" t="s">
        <v>17</v>
      </c>
      <c r="C13" s="19">
        <f>C10+C12</f>
        <v>9.01</v>
      </c>
      <c r="E13" s="27" t="s">
        <v>17</v>
      </c>
      <c r="F13" s="19"/>
      <c r="G13" s="30"/>
      <c r="H13" s="30"/>
      <c r="I13" s="30"/>
      <c r="J13" s="30"/>
      <c r="K13" s="30"/>
      <c r="L13" s="30"/>
      <c r="M13" s="27" t="s">
        <v>17</v>
      </c>
      <c r="N13" s="19"/>
      <c r="O13" s="30"/>
      <c r="P13" s="30"/>
      <c r="Q13" s="27" t="s">
        <v>17</v>
      </c>
      <c r="R13" s="19">
        <f>R10+R12</f>
        <v>9.01</v>
      </c>
      <c r="S13" s="30"/>
      <c r="T13" s="30"/>
      <c r="U13" s="30"/>
    </row>
    <row r="14" spans="1:21" ht="16.5" thickBot="1">
      <c r="B14" s="28" t="s">
        <v>18</v>
      </c>
      <c r="C14" s="20">
        <v>10.7</v>
      </c>
      <c r="E14" s="28" t="s">
        <v>18</v>
      </c>
      <c r="F14" s="20">
        <f>C14</f>
        <v>10.7</v>
      </c>
      <c r="G14" s="30"/>
      <c r="H14" s="30"/>
      <c r="I14" s="30"/>
      <c r="J14" s="30"/>
      <c r="K14" s="30"/>
      <c r="L14" s="30"/>
      <c r="M14" s="28" t="s">
        <v>18</v>
      </c>
      <c r="N14" s="20">
        <f>C14</f>
        <v>10.7</v>
      </c>
      <c r="O14" s="30"/>
      <c r="P14" s="30"/>
      <c r="Q14" s="28" t="s">
        <v>18</v>
      </c>
      <c r="R14" s="20">
        <f>C14</f>
        <v>10.7</v>
      </c>
      <c r="S14" s="30"/>
      <c r="T14" s="30"/>
      <c r="U14" s="30"/>
    </row>
    <row r="15" spans="1:21" ht="30">
      <c r="B15" s="25" t="s">
        <v>19</v>
      </c>
      <c r="C15" s="21">
        <f>C14*C7</f>
        <v>8408092.0999999996</v>
      </c>
      <c r="D15" s="15"/>
      <c r="E15" s="25" t="s">
        <v>19</v>
      </c>
      <c r="F15" s="21">
        <f>F14*F7</f>
        <v>8408092.0999999996</v>
      </c>
      <c r="G15" s="30"/>
      <c r="H15" s="30"/>
      <c r="I15" s="30"/>
      <c r="J15" s="30"/>
      <c r="K15" s="30"/>
      <c r="L15" s="30"/>
      <c r="M15" s="25" t="s">
        <v>19</v>
      </c>
      <c r="N15" s="21">
        <f>N14*N7</f>
        <v>8408092.0999999996</v>
      </c>
      <c r="O15" s="30"/>
      <c r="P15" s="30"/>
      <c r="Q15" s="25" t="s">
        <v>19</v>
      </c>
      <c r="R15" s="21">
        <f>R14*R7</f>
        <v>8408092.0999999996</v>
      </c>
      <c r="S15" s="30"/>
      <c r="T15" s="30"/>
      <c r="U15" s="30"/>
    </row>
    <row r="16" spans="1:21" ht="15.75">
      <c r="B16" s="27"/>
      <c r="C16" s="19"/>
      <c r="E16" s="27"/>
      <c r="F16" s="19"/>
      <c r="G16" s="30"/>
      <c r="H16" s="30"/>
      <c r="I16" s="30"/>
      <c r="J16" s="30"/>
      <c r="K16" s="30"/>
      <c r="L16" s="30"/>
      <c r="M16" s="27"/>
      <c r="N16" s="19"/>
      <c r="O16" s="30"/>
      <c r="P16" s="30"/>
      <c r="Q16" s="27"/>
      <c r="R16" s="19"/>
      <c r="S16" s="30"/>
      <c r="T16" s="30"/>
      <c r="U16" s="30"/>
    </row>
    <row r="17" spans="2:21" ht="15.75">
      <c r="B17" s="27" t="s">
        <v>110</v>
      </c>
      <c r="C17" s="16">
        <f>'Rev Reqs'!K6</f>
        <v>131373307</v>
      </c>
      <c r="E17" s="27" t="s">
        <v>110</v>
      </c>
      <c r="F17" s="16">
        <f>C17</f>
        <v>131373307</v>
      </c>
      <c r="G17" s="30"/>
      <c r="H17" s="30"/>
      <c r="I17" s="30"/>
      <c r="J17" s="30"/>
      <c r="K17" s="30"/>
      <c r="L17" s="30"/>
      <c r="M17" s="27" t="s">
        <v>110</v>
      </c>
      <c r="N17" s="16">
        <f>C17</f>
        <v>131373307</v>
      </c>
      <c r="O17" s="30"/>
      <c r="P17" s="30"/>
      <c r="Q17" s="27" t="s">
        <v>110</v>
      </c>
      <c r="R17" s="16">
        <f>C17</f>
        <v>131373307</v>
      </c>
      <c r="S17" s="30"/>
      <c r="T17" s="30"/>
      <c r="U17" s="30"/>
    </row>
    <row r="18" spans="2:21" ht="30">
      <c r="B18" s="27" t="s">
        <v>111</v>
      </c>
      <c r="C18" s="16">
        <f>C17-C15</f>
        <v>122965214.90000001</v>
      </c>
      <c r="E18" s="27" t="s">
        <v>111</v>
      </c>
      <c r="F18" s="22">
        <f>F17-F15</f>
        <v>122965214.90000001</v>
      </c>
      <c r="G18" s="30" t="s">
        <v>91</v>
      </c>
      <c r="H18" s="30"/>
      <c r="I18" s="30"/>
      <c r="J18" s="30"/>
      <c r="K18" s="30"/>
      <c r="L18" s="30"/>
      <c r="M18" s="27" t="s">
        <v>111</v>
      </c>
      <c r="N18" s="16">
        <f>N17-N15</f>
        <v>122965214.90000001</v>
      </c>
      <c r="O18" s="30"/>
      <c r="P18" s="30"/>
      <c r="Q18" s="27" t="s">
        <v>111</v>
      </c>
      <c r="R18" s="16">
        <f>R17-R15</f>
        <v>122965214.90000001</v>
      </c>
      <c r="S18" s="30"/>
      <c r="T18" s="30"/>
      <c r="U18" s="30"/>
    </row>
    <row r="19" spans="2:21" ht="15.75">
      <c r="B19" s="27"/>
      <c r="C19" s="16"/>
      <c r="E19" s="27"/>
      <c r="F19" s="23"/>
      <c r="G19" s="30"/>
      <c r="H19" s="30" t="s">
        <v>21</v>
      </c>
      <c r="I19" s="30" t="s">
        <v>22</v>
      </c>
      <c r="J19" s="30" t="s">
        <v>42</v>
      </c>
      <c r="K19" s="30"/>
      <c r="L19" s="30"/>
      <c r="M19" s="27"/>
      <c r="N19" s="16"/>
      <c r="O19" s="30"/>
      <c r="P19" s="30"/>
      <c r="Q19" s="27"/>
      <c r="R19" s="16"/>
      <c r="S19" s="30"/>
      <c r="T19" s="30"/>
      <c r="U19" s="30"/>
    </row>
    <row r="20" spans="2:21" ht="15.75">
      <c r="B20" s="36" t="s">
        <v>43</v>
      </c>
      <c r="C20" s="16"/>
      <c r="E20" s="36" t="s">
        <v>30</v>
      </c>
      <c r="F20" s="23"/>
      <c r="G20" s="30" t="s">
        <v>23</v>
      </c>
      <c r="H20" s="31"/>
      <c r="I20" s="70">
        <v>28924846</v>
      </c>
      <c r="J20" s="72">
        <v>1.7814419987733401</v>
      </c>
      <c r="K20" s="30"/>
      <c r="L20" s="30"/>
      <c r="M20" s="36" t="s">
        <v>43</v>
      </c>
      <c r="N20" s="16"/>
      <c r="O20" s="30"/>
      <c r="P20" s="30"/>
      <c r="Q20" s="36" t="s">
        <v>43</v>
      </c>
      <c r="R20" s="16"/>
      <c r="S20" s="30"/>
      <c r="T20" s="30"/>
      <c r="U20" s="30"/>
    </row>
    <row r="21" spans="2:21" ht="15.75">
      <c r="B21" s="27" t="s">
        <v>71</v>
      </c>
      <c r="C21" s="39">
        <v>0.4</v>
      </c>
      <c r="E21" s="27" t="s">
        <v>31</v>
      </c>
      <c r="F21" s="35">
        <v>1</v>
      </c>
      <c r="G21" s="30" t="s">
        <v>24</v>
      </c>
      <c r="H21" s="31"/>
      <c r="I21" s="70">
        <v>26722081</v>
      </c>
      <c r="J21" s="72">
        <v>1.4702096972039651</v>
      </c>
      <c r="K21" s="30"/>
      <c r="L21" s="30"/>
      <c r="M21" s="27" t="s">
        <v>71</v>
      </c>
      <c r="N21" s="39">
        <v>0.4</v>
      </c>
      <c r="O21" s="30"/>
      <c r="P21" s="30"/>
      <c r="Q21" s="27" t="s">
        <v>71</v>
      </c>
      <c r="R21" s="39">
        <v>0.4</v>
      </c>
      <c r="S21" s="30"/>
      <c r="T21" s="30"/>
      <c r="U21" s="30"/>
    </row>
    <row r="22" spans="2:21" ht="15.75">
      <c r="B22" s="27" t="s">
        <v>72</v>
      </c>
      <c r="C22" s="68">
        <v>28924846</v>
      </c>
      <c r="E22" s="27" t="s">
        <v>32</v>
      </c>
      <c r="F22" s="23">
        <f>ROUND(F21*'Rev Reqs'!I6,0)</f>
        <v>21214321</v>
      </c>
      <c r="G22" s="30" t="s">
        <v>25</v>
      </c>
      <c r="H22" s="31"/>
      <c r="I22" s="70">
        <v>264237418</v>
      </c>
      <c r="J22" s="72">
        <v>1.1645312682187723</v>
      </c>
      <c r="K22" s="30"/>
      <c r="L22" s="30"/>
      <c r="M22" s="27" t="s">
        <v>72</v>
      </c>
      <c r="N22" s="73">
        <f>I20</f>
        <v>28924846</v>
      </c>
      <c r="O22" s="30"/>
      <c r="P22" s="30"/>
      <c r="Q22" s="27" t="s">
        <v>72</v>
      </c>
      <c r="R22" s="68">
        <v>28924846</v>
      </c>
      <c r="S22" s="30"/>
      <c r="T22" s="30"/>
      <c r="U22" s="30"/>
    </row>
    <row r="23" spans="2:21" ht="16.5" thickBot="1">
      <c r="B23" s="27" t="s">
        <v>73</v>
      </c>
      <c r="C23" s="16">
        <f>ROUND(C21*C22,0)</f>
        <v>11569938</v>
      </c>
      <c r="E23" s="27" t="s">
        <v>33</v>
      </c>
      <c r="F23" s="32">
        <f>ROUND(F22/H25,2)</f>
        <v>4.29</v>
      </c>
      <c r="G23" s="30" t="s">
        <v>26</v>
      </c>
      <c r="H23" s="31"/>
      <c r="I23" s="70">
        <v>730852602</v>
      </c>
      <c r="J23" s="72">
        <v>1</v>
      </c>
      <c r="K23" s="30"/>
      <c r="L23" s="30"/>
      <c r="M23" s="27" t="s">
        <v>73</v>
      </c>
      <c r="N23" s="16">
        <f>ROUND(N21*N22,0)</f>
        <v>11569938</v>
      </c>
      <c r="O23" s="30"/>
      <c r="P23" s="30"/>
      <c r="Q23" s="27" t="s">
        <v>73</v>
      </c>
      <c r="R23" s="16">
        <f>ROUND(R21*R22,0)</f>
        <v>11569938</v>
      </c>
      <c r="S23" s="30"/>
      <c r="T23" s="30"/>
      <c r="U23" s="30"/>
    </row>
    <row r="24" spans="2:21" ht="16.5" thickBot="1">
      <c r="B24" s="27" t="s">
        <v>74</v>
      </c>
      <c r="C24" s="16">
        <f>C18-C23</f>
        <v>111395276.90000001</v>
      </c>
      <c r="E24" s="28" t="s">
        <v>34</v>
      </c>
      <c r="F24" s="33">
        <v>4.28</v>
      </c>
      <c r="G24" s="30"/>
      <c r="H24" s="31"/>
      <c r="I24" s="31"/>
      <c r="J24" s="30"/>
      <c r="K24" s="30"/>
      <c r="L24" s="30"/>
      <c r="M24" s="27" t="s">
        <v>74</v>
      </c>
      <c r="N24" s="16">
        <f>N18-N23</f>
        <v>111395276.90000001</v>
      </c>
      <c r="O24" s="30"/>
      <c r="P24" s="30"/>
      <c r="Q24" s="27" t="s">
        <v>74</v>
      </c>
      <c r="R24" s="16">
        <f>R18-R23</f>
        <v>111395276.90000001</v>
      </c>
      <c r="S24" s="30"/>
      <c r="T24" s="30"/>
      <c r="U24" s="30"/>
    </row>
    <row r="25" spans="2:21" ht="15.75">
      <c r="B25" s="27" t="s">
        <v>69</v>
      </c>
      <c r="C25" s="68">
        <v>1021812101</v>
      </c>
      <c r="E25" s="27" t="s">
        <v>35</v>
      </c>
      <c r="F25" s="34">
        <f>ROUND(F24*H25,0)</f>
        <v>21166059</v>
      </c>
      <c r="G25" s="30" t="s">
        <v>27</v>
      </c>
      <c r="H25" s="70">
        <v>4945341</v>
      </c>
      <c r="I25" s="31"/>
      <c r="J25" s="30"/>
      <c r="K25" s="30"/>
      <c r="L25" s="30"/>
      <c r="M25" s="27"/>
      <c r="N25" s="16"/>
      <c r="O25" s="30"/>
      <c r="P25" s="30"/>
      <c r="Q25" s="27"/>
      <c r="R25" s="16"/>
      <c r="S25" s="30"/>
      <c r="T25" s="30"/>
      <c r="U25" s="30"/>
    </row>
    <row r="26" spans="2:21" ht="15.75">
      <c r="B26" s="27" t="s">
        <v>75</v>
      </c>
      <c r="C26" s="53">
        <f>ROUND(C24/C25,6)+0</f>
        <v>0.109017</v>
      </c>
      <c r="E26" s="27"/>
      <c r="F26" s="23"/>
      <c r="G26" s="30" t="s">
        <v>28</v>
      </c>
      <c r="H26" s="70">
        <v>1835723</v>
      </c>
      <c r="I26" s="31"/>
      <c r="J26" s="30"/>
      <c r="K26" s="30"/>
      <c r="L26" s="30"/>
      <c r="M26" s="27" t="s">
        <v>96</v>
      </c>
      <c r="N26" s="39">
        <v>0.2</v>
      </c>
      <c r="O26" s="30"/>
      <c r="P26" s="30"/>
      <c r="Q26" s="27" t="s">
        <v>116</v>
      </c>
      <c r="R26" s="68">
        <v>162354629</v>
      </c>
      <c r="S26" s="30"/>
      <c r="T26" s="30"/>
      <c r="U26" s="30"/>
    </row>
    <row r="27" spans="2:21" ht="15.75">
      <c r="B27" s="27"/>
      <c r="C27" s="16"/>
      <c r="E27" s="36" t="s">
        <v>36</v>
      </c>
      <c r="F27" s="23"/>
      <c r="G27" s="30" t="s">
        <v>29</v>
      </c>
      <c r="H27" s="70">
        <v>2618840</v>
      </c>
      <c r="I27" s="31"/>
      <c r="J27" s="30"/>
      <c r="K27" s="30"/>
      <c r="L27" s="30"/>
      <c r="M27" s="27" t="s">
        <v>97</v>
      </c>
      <c r="N27" s="73">
        <f>I21</f>
        <v>26722081</v>
      </c>
      <c r="O27" s="30"/>
      <c r="P27" s="30"/>
      <c r="Q27" s="27" t="s">
        <v>117</v>
      </c>
      <c r="R27" s="68">
        <v>239359889</v>
      </c>
      <c r="S27" s="30"/>
      <c r="T27" s="30"/>
      <c r="U27" s="30"/>
    </row>
    <row r="28" spans="2:21" ht="15.75">
      <c r="B28" s="27" t="s">
        <v>114</v>
      </c>
      <c r="C28" s="75">
        <f>ROUND(C18/(C22+C25),6)+0</f>
        <v>0.11702799999999999</v>
      </c>
      <c r="D28" s="76"/>
      <c r="E28" s="27" t="s">
        <v>37</v>
      </c>
      <c r="F28" s="35">
        <v>0</v>
      </c>
      <c r="G28" s="30"/>
      <c r="H28" s="30"/>
      <c r="I28" s="30"/>
      <c r="J28" s="30"/>
      <c r="K28" s="30"/>
      <c r="L28" s="30"/>
      <c r="M28" s="27" t="s">
        <v>98</v>
      </c>
      <c r="N28" s="16">
        <f>ROUND(N26*N27,0)</f>
        <v>5344416</v>
      </c>
      <c r="O28" s="30"/>
      <c r="P28" s="30"/>
      <c r="Q28" s="27" t="s">
        <v>126</v>
      </c>
      <c r="R28" s="68">
        <v>288827414</v>
      </c>
      <c r="U28" s="30"/>
    </row>
    <row r="29" spans="2:21" ht="16.5" thickBot="1">
      <c r="B29" s="27"/>
      <c r="C29" s="23"/>
      <c r="E29" s="27" t="s">
        <v>32</v>
      </c>
      <c r="F29" s="23">
        <f>ROUND(F28*('Rev Reqs'!F6+'Rev Reqs'!H6),0)</f>
        <v>0</v>
      </c>
      <c r="G29" s="30"/>
      <c r="H29" s="30"/>
      <c r="I29" s="30"/>
      <c r="J29" s="30"/>
      <c r="K29" s="30"/>
      <c r="L29" s="30"/>
      <c r="M29" s="27" t="s">
        <v>74</v>
      </c>
      <c r="N29" s="16">
        <f>N24-N28</f>
        <v>106050860.90000001</v>
      </c>
      <c r="O29" s="30"/>
      <c r="P29" s="30"/>
      <c r="Q29" s="27" t="s">
        <v>127</v>
      </c>
      <c r="R29" s="68">
        <v>331270169</v>
      </c>
      <c r="U29" s="30"/>
    </row>
    <row r="30" spans="2:21" ht="16.5" thickBot="1">
      <c r="B30" s="28"/>
      <c r="C30" s="54"/>
      <c r="E30" s="27" t="s">
        <v>38</v>
      </c>
      <c r="F30" s="32">
        <f>ROUND(F29/H26,2)</f>
        <v>0</v>
      </c>
      <c r="G30" s="30"/>
      <c r="H30" s="30"/>
      <c r="I30" s="30"/>
      <c r="J30" s="30"/>
      <c r="K30" s="30"/>
      <c r="L30" s="30"/>
      <c r="M30" s="27"/>
      <c r="N30" s="16"/>
      <c r="O30" s="30"/>
      <c r="P30" s="30"/>
      <c r="Q30" s="27"/>
      <c r="R30" s="73"/>
      <c r="S30" s="30" t="s">
        <v>136</v>
      </c>
      <c r="T30" s="30" t="s">
        <v>118</v>
      </c>
      <c r="U30" s="30"/>
    </row>
    <row r="31" spans="2:21" ht="16.5" thickBot="1">
      <c r="B31" s="29" t="s">
        <v>13</v>
      </c>
      <c r="C31" s="24">
        <f>C17-C15-C23-ROUND(C25*C26,0)</f>
        <v>386.90000000596046</v>
      </c>
      <c r="E31" s="28" t="s">
        <v>39</v>
      </c>
      <c r="F31" s="33">
        <v>0</v>
      </c>
      <c r="G31" s="30"/>
      <c r="H31" s="30"/>
      <c r="I31" s="30"/>
      <c r="J31" s="30"/>
      <c r="K31" s="30"/>
      <c r="L31" s="30"/>
      <c r="M31" s="27" t="s">
        <v>99</v>
      </c>
      <c r="N31" s="73">
        <f>I22</f>
        <v>264237418</v>
      </c>
      <c r="O31" s="30"/>
      <c r="P31" s="30"/>
      <c r="Q31" s="27" t="s">
        <v>119</v>
      </c>
      <c r="R31" s="78">
        <f>ROUND($R$34*T31,6)</f>
        <v>0.13023599999999999</v>
      </c>
      <c r="S31" s="64">
        <v>0.140571</v>
      </c>
      <c r="T31" s="79">
        <f t="shared" ref="T31:T32" si="0">S31/$S$34</f>
        <v>1.4557891466445732</v>
      </c>
      <c r="U31" s="82">
        <f>R31/S31</f>
        <v>0.92647843438547062</v>
      </c>
    </row>
    <row r="32" spans="2:21" ht="15.75">
      <c r="E32" s="27" t="s">
        <v>35</v>
      </c>
      <c r="F32" s="34">
        <f>ROUND(F31*H26,0)</f>
        <v>0</v>
      </c>
      <c r="G32" s="30"/>
      <c r="H32" s="30"/>
      <c r="I32" s="30"/>
      <c r="J32" s="30"/>
      <c r="K32" s="30"/>
      <c r="L32" s="30"/>
      <c r="M32" s="27" t="s">
        <v>77</v>
      </c>
      <c r="N32" s="50">
        <f>I23</f>
        <v>730852602</v>
      </c>
      <c r="O32" s="30"/>
      <c r="P32" s="30"/>
      <c r="Q32" s="27" t="s">
        <v>120</v>
      </c>
      <c r="R32" s="78">
        <f>ROUND($R$34*T32,6)</f>
        <v>0.120805</v>
      </c>
      <c r="S32" s="64">
        <v>0.13039100000000001</v>
      </c>
      <c r="T32" s="79">
        <f t="shared" si="0"/>
        <v>1.3503624689312343</v>
      </c>
      <c r="U32" s="82">
        <f t="shared" ref="U32:U34" si="1">R32/S32</f>
        <v>0.92648265601153446</v>
      </c>
    </row>
    <row r="33" spans="3:21" ht="15.75">
      <c r="E33" s="27"/>
      <c r="F33" s="23"/>
      <c r="G33" s="30"/>
      <c r="H33" s="30"/>
      <c r="I33" s="30"/>
      <c r="J33" s="30"/>
      <c r="K33" s="30"/>
      <c r="L33" s="30"/>
      <c r="M33" s="27"/>
      <c r="N33" s="16"/>
      <c r="O33" s="30"/>
      <c r="P33" s="30"/>
      <c r="Q33" s="27" t="s">
        <v>125</v>
      </c>
      <c r="R33" s="78">
        <f>ROUND($R$34*T33,6)</f>
        <v>0.109751</v>
      </c>
      <c r="S33" s="64">
        <v>0.11846</v>
      </c>
      <c r="T33" s="79">
        <f>S33/$S$34</f>
        <v>1.226801988400994</v>
      </c>
      <c r="U33" s="82">
        <f t="shared" si="1"/>
        <v>0.92648151274691881</v>
      </c>
    </row>
    <row r="34" spans="3:21" ht="15.75">
      <c r="E34" s="36" t="s">
        <v>40</v>
      </c>
      <c r="F34" s="23"/>
      <c r="G34" s="30"/>
      <c r="H34" s="30"/>
      <c r="I34" s="30"/>
      <c r="J34" s="30"/>
      <c r="K34" s="30"/>
      <c r="L34" s="30"/>
      <c r="M34" s="27" t="s">
        <v>100</v>
      </c>
      <c r="N34" s="39">
        <f>N36</f>
        <v>0.106574</v>
      </c>
      <c r="O34" s="30"/>
      <c r="P34" s="30"/>
      <c r="Q34" s="27" t="s">
        <v>121</v>
      </c>
      <c r="R34" s="53">
        <v>8.9460999999999999E-2</v>
      </c>
      <c r="S34" s="64">
        <v>9.6560000000000007E-2</v>
      </c>
      <c r="T34" s="30"/>
      <c r="U34" s="82">
        <f t="shared" si="1"/>
        <v>0.92648094449047214</v>
      </c>
    </row>
    <row r="35" spans="3:21" ht="15.75">
      <c r="C35" s="51"/>
      <c r="E35" s="27" t="s">
        <v>37</v>
      </c>
      <c r="F35" s="35">
        <v>0</v>
      </c>
      <c r="G35" s="30"/>
      <c r="H35" s="30"/>
      <c r="I35" s="30"/>
      <c r="J35" s="30"/>
      <c r="K35" s="30"/>
      <c r="L35" s="30"/>
      <c r="M35" s="27" t="s">
        <v>78</v>
      </c>
      <c r="N35" s="52">
        <f>ROUND(N29/(N31+N32),6)</f>
        <v>0.106574</v>
      </c>
      <c r="Q35" s="27"/>
      <c r="R35" s="16"/>
      <c r="S35" s="30"/>
      <c r="T35" s="30"/>
      <c r="U35" s="30"/>
    </row>
    <row r="36" spans="3:21" ht="15.75">
      <c r="E36" s="27" t="s">
        <v>32</v>
      </c>
      <c r="F36" s="23">
        <f>ROUND(F35*('Rev Reqs'!F6+'Rev Reqs'!H6),0)</f>
        <v>0</v>
      </c>
      <c r="G36" s="30"/>
      <c r="H36" s="30"/>
      <c r="I36" s="30"/>
      <c r="J36" s="30"/>
      <c r="K36" s="30"/>
      <c r="L36" s="30"/>
      <c r="M36" s="27" t="s">
        <v>51</v>
      </c>
      <c r="N36" s="39">
        <v>0.106574</v>
      </c>
      <c r="O36" s="76"/>
      <c r="Q36" s="27" t="s">
        <v>122</v>
      </c>
      <c r="R36" s="16">
        <f>ROUND(R26*R31,0)</f>
        <v>21144417</v>
      </c>
      <c r="S36" s="30"/>
      <c r="T36" s="30"/>
      <c r="U36" s="30"/>
    </row>
    <row r="37" spans="3:21" ht="16.5" thickBot="1">
      <c r="E37" s="27" t="s">
        <v>41</v>
      </c>
      <c r="F37" s="32">
        <f>ROUND(F36/H27,2)</f>
        <v>0</v>
      </c>
      <c r="G37" s="30"/>
      <c r="H37" s="30"/>
      <c r="I37" s="30"/>
      <c r="J37" s="30"/>
      <c r="K37" s="30"/>
      <c r="L37" s="30"/>
      <c r="M37" s="27"/>
      <c r="N37" s="16"/>
      <c r="O37" s="30"/>
      <c r="P37" s="30"/>
      <c r="Q37" s="27" t="s">
        <v>123</v>
      </c>
      <c r="R37" s="16">
        <f>ROUND(R27*R32,0)</f>
        <v>28915871</v>
      </c>
      <c r="S37" s="30"/>
      <c r="T37" s="30"/>
      <c r="U37" s="30"/>
    </row>
    <row r="38" spans="3:21" ht="16.5" thickBot="1">
      <c r="E38" s="28" t="s">
        <v>89</v>
      </c>
      <c r="F38" s="33">
        <v>0</v>
      </c>
      <c r="G38" s="30"/>
      <c r="H38" s="30"/>
      <c r="I38" s="30"/>
      <c r="J38" s="30"/>
      <c r="K38" s="30"/>
      <c r="L38" s="30"/>
      <c r="M38" s="27"/>
      <c r="N38" s="16"/>
      <c r="O38" s="30"/>
      <c r="P38" s="30"/>
      <c r="Q38" s="27" t="s">
        <v>128</v>
      </c>
      <c r="R38" s="16">
        <f>ROUND(R28*R33,0)</f>
        <v>31699098</v>
      </c>
      <c r="S38" s="30"/>
      <c r="T38" s="30"/>
      <c r="U38" s="30"/>
    </row>
    <row r="39" spans="3:21" ht="16.5" thickBot="1">
      <c r="E39" s="27" t="s">
        <v>35</v>
      </c>
      <c r="F39" s="34">
        <f>ROUND(F38*H27,0)</f>
        <v>0</v>
      </c>
      <c r="G39" s="30"/>
      <c r="H39" s="30"/>
      <c r="I39" s="30"/>
      <c r="J39" s="30"/>
      <c r="K39" s="30"/>
      <c r="L39" s="30"/>
      <c r="M39" s="28"/>
      <c r="N39" s="54"/>
      <c r="O39" s="30"/>
      <c r="P39" s="30"/>
      <c r="Q39" s="27" t="s">
        <v>129</v>
      </c>
      <c r="R39" s="16">
        <f>ROUND(R29*R34,0)</f>
        <v>29635761</v>
      </c>
      <c r="S39" s="30"/>
      <c r="T39" s="30"/>
      <c r="U39" s="30"/>
    </row>
    <row r="40" spans="3:21" ht="16.5" thickBot="1">
      <c r="E40" s="27"/>
      <c r="F40" s="23"/>
      <c r="G40" s="30"/>
      <c r="H40" s="30"/>
      <c r="I40" s="30"/>
      <c r="J40" s="30"/>
      <c r="K40" s="30"/>
      <c r="L40" s="30"/>
      <c r="M40" s="29" t="s">
        <v>13</v>
      </c>
      <c r="N40" s="24">
        <f>'Rev Reqs'!K6-'Rate Calculations'!N15-'Rate Calculations'!N23-'Rate Calculations'!N28-('Rate Calculations'!N31*'Rate Calculations'!N34)-('Rate Calculations'!N32*'Rate Calculations'!N36)</f>
        <v>137.10852000117302</v>
      </c>
      <c r="O40" s="30"/>
      <c r="P40" s="30"/>
      <c r="Q40" s="27"/>
      <c r="R40" s="23"/>
      <c r="S40" s="30"/>
      <c r="T40" s="30"/>
      <c r="U40" s="30"/>
    </row>
    <row r="41" spans="3:21" ht="16.5" thickBot="1">
      <c r="E41" s="36" t="s">
        <v>43</v>
      </c>
      <c r="F41" s="23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8"/>
      <c r="R41" s="54"/>
      <c r="S41" s="30"/>
      <c r="T41" s="30"/>
      <c r="U41" s="30"/>
    </row>
    <row r="42" spans="3:21" ht="15.75">
      <c r="E42" s="27" t="s">
        <v>44</v>
      </c>
      <c r="F42" s="23">
        <f>F18-F25-F32-F39</f>
        <v>101799155.90000001</v>
      </c>
      <c r="G42" s="30" t="s">
        <v>92</v>
      </c>
      <c r="H42" s="30"/>
      <c r="I42" s="30"/>
      <c r="J42" s="30"/>
      <c r="K42" s="30"/>
      <c r="L42" s="30"/>
      <c r="M42" s="30"/>
      <c r="N42" s="30"/>
      <c r="O42" s="30"/>
      <c r="P42" s="30"/>
      <c r="Q42" s="29" t="s">
        <v>13</v>
      </c>
      <c r="R42" s="24">
        <f>R17-R15-R23-R36-R37-R38-R39</f>
        <v>129.90000000596046</v>
      </c>
      <c r="S42" s="30"/>
      <c r="T42" s="30"/>
      <c r="U42" s="30"/>
    </row>
    <row r="43" spans="3:21" ht="15.75">
      <c r="E43" s="27" t="s">
        <v>45</v>
      </c>
      <c r="F43" s="38">
        <f t="shared" ref="F43:F44" si="2">ROUND($F$46*J20,6)</f>
        <v>0.170852</v>
      </c>
      <c r="G43" s="71">
        <f>ROUND(F43*I20,0)</f>
        <v>4941868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3:21" ht="15.75">
      <c r="E44" s="27" t="s">
        <v>46</v>
      </c>
      <c r="F44" s="38">
        <f t="shared" si="2"/>
        <v>0.14100299999999999</v>
      </c>
      <c r="G44" s="71">
        <f t="shared" ref="G44:G46" si="3">ROUND(F44*I21,0)</f>
        <v>3767894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3:21" ht="15.75">
      <c r="E45" s="27" t="s">
        <v>90</v>
      </c>
      <c r="F45" s="38">
        <f>ROUND($F$46*J22,6)</f>
        <v>0.11168599999999999</v>
      </c>
      <c r="G45" s="71">
        <f t="shared" si="3"/>
        <v>29511620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3:21" ht="15.75">
      <c r="E46" s="27" t="s">
        <v>47</v>
      </c>
      <c r="F46" s="38">
        <v>9.5906559313135561E-2</v>
      </c>
      <c r="G46" s="71">
        <f t="shared" si="3"/>
        <v>70093558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3:21" ht="15.75">
      <c r="E47" s="27" t="s">
        <v>48</v>
      </c>
      <c r="F47" s="23">
        <f>F42-G43-G44-G45-G46</f>
        <v>-6515784.099999994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3:21" ht="15.75">
      <c r="E48" s="27" t="s">
        <v>49</v>
      </c>
      <c r="F48" s="39">
        <v>0.4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5:21" ht="15.75">
      <c r="E49" s="27" t="s">
        <v>50</v>
      </c>
      <c r="F49" s="39">
        <v>0.2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5:21" ht="15.75">
      <c r="E50" s="27" t="s">
        <v>95</v>
      </c>
      <c r="F50" s="39">
        <f>F51</f>
        <v>8.5304000000000005E-2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5:21" ht="15.75">
      <c r="E51" s="27" t="s">
        <v>51</v>
      </c>
      <c r="F51" s="39">
        <v>8.5304000000000005E-2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5:21" ht="15.75">
      <c r="E52" s="27" t="s">
        <v>52</v>
      </c>
      <c r="F52" s="23">
        <f>ROUND((F48*I20)+(F49*I21)+(F50*I22)+(F51*I23),0)</f>
        <v>101799514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5:21" ht="15.75">
      <c r="E53" s="27"/>
      <c r="F53" s="23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5:21" ht="15.75">
      <c r="E54" s="27"/>
      <c r="F54" s="23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5:21" ht="15.75">
      <c r="E55" s="27"/>
      <c r="F55" s="23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5:21" ht="15.75">
      <c r="E56" s="27"/>
      <c r="F56" s="23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5:21" ht="15.75">
      <c r="E57" s="27"/>
      <c r="F57" s="23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5:21" ht="16.5" thickBot="1">
      <c r="E58" s="27"/>
      <c r="F58" s="23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5:21" ht="16.5" thickBot="1">
      <c r="E59" s="28" t="s">
        <v>13</v>
      </c>
      <c r="F59" s="40">
        <f>F17-F15-F25-F32-F39-F52</f>
        <v>-358.09999999403954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5:21" ht="15.75"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5:21" ht="15.75"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5:21" ht="15.75"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5:21" ht="15.75">
      <c r="M63" s="30"/>
      <c r="N63" s="30"/>
      <c r="Q63" s="30"/>
      <c r="R63" s="30"/>
    </row>
    <row r="64" spans="5:21" ht="15.75">
      <c r="M64" s="30"/>
      <c r="N64" s="30"/>
      <c r="Q64" s="30"/>
      <c r="R64" s="30"/>
    </row>
    <row r="65" spans="2:18" ht="15.75">
      <c r="M65" s="30"/>
      <c r="N65" s="30"/>
      <c r="Q65" s="30"/>
      <c r="R65" s="30"/>
    </row>
    <row r="66" spans="2:18" ht="15.75">
      <c r="M66" s="30"/>
      <c r="N66" s="30"/>
    </row>
    <row r="67" spans="2:18" ht="15.75">
      <c r="M67" s="30"/>
      <c r="N67" s="30"/>
    </row>
    <row r="68" spans="2:18" ht="15.75">
      <c r="M68" s="30"/>
      <c r="N68" s="30"/>
    </row>
    <row r="69" spans="2:18" ht="15.75">
      <c r="M69" s="30"/>
      <c r="N69" s="30"/>
    </row>
    <row r="70" spans="2:18" ht="15.75">
      <c r="M70" s="30"/>
      <c r="N70" s="30"/>
    </row>
    <row r="71" spans="2:18" ht="15.75">
      <c r="M71" s="30"/>
      <c r="N71" s="30"/>
    </row>
    <row r="80" spans="2:18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</sheetData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1" workbookViewId="0"/>
  </sheetViews>
  <sheetFormatPr defaultRowHeight="15"/>
  <cols>
    <col min="2" max="2" width="27.85546875" customWidth="1"/>
    <col min="3" max="6" width="21.5703125" customWidth="1"/>
    <col min="8" max="8" width="24.140625" bestFit="1" customWidth="1"/>
    <col min="9" max="10" width="42.5703125" customWidth="1"/>
  </cols>
  <sheetData>
    <row r="1" spans="1:10" ht="27" thickBot="1">
      <c r="A1" s="55" t="s">
        <v>112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5.75" thickBot="1">
      <c r="C2" s="57"/>
      <c r="D2" s="57" t="s">
        <v>79</v>
      </c>
      <c r="E2" s="57" t="s">
        <v>70</v>
      </c>
      <c r="F2" s="57" t="s">
        <v>76</v>
      </c>
    </row>
    <row r="3" spans="1:10" ht="75.75" thickBot="1">
      <c r="B3" s="67" t="s">
        <v>80</v>
      </c>
      <c r="C3" s="66" t="s">
        <v>137</v>
      </c>
      <c r="D3" s="66" t="s">
        <v>130</v>
      </c>
      <c r="E3" s="66" t="s">
        <v>101</v>
      </c>
      <c r="F3" s="66" t="s">
        <v>102</v>
      </c>
      <c r="H3" s="74"/>
    </row>
    <row r="4" spans="1:10">
      <c r="B4" s="63" t="s">
        <v>53</v>
      </c>
      <c r="C4" s="58">
        <v>10.7</v>
      </c>
      <c r="D4" s="58">
        <f>'Rate Calculations'!R14</f>
        <v>10.7</v>
      </c>
      <c r="E4" s="58">
        <f>'Rate Calculations'!N14</f>
        <v>10.7</v>
      </c>
      <c r="F4" s="58">
        <f>'Rate Calculations'!F14</f>
        <v>10.7</v>
      </c>
    </row>
    <row r="5" spans="1:10">
      <c r="B5" s="59"/>
      <c r="C5" s="59"/>
      <c r="D5" s="59"/>
      <c r="E5" s="59"/>
      <c r="F5" s="59"/>
    </row>
    <row r="6" spans="1:10">
      <c r="B6" s="63" t="s">
        <v>87</v>
      </c>
      <c r="C6" s="59"/>
      <c r="D6" s="59"/>
      <c r="E6" s="59"/>
      <c r="F6" s="59"/>
    </row>
    <row r="7" spans="1:10">
      <c r="B7" s="59" t="s">
        <v>81</v>
      </c>
      <c r="C7" s="60"/>
      <c r="D7" s="60">
        <f>'Rate Calculations'!R21</f>
        <v>0.4</v>
      </c>
      <c r="E7" s="60">
        <f>'Rate Calculations'!N21</f>
        <v>0.4</v>
      </c>
      <c r="F7" s="60">
        <f>'Rate Calculations'!F48</f>
        <v>0.4</v>
      </c>
    </row>
    <row r="8" spans="1:10" ht="15.75" thickBot="1">
      <c r="B8" s="59" t="s">
        <v>82</v>
      </c>
      <c r="C8" s="60"/>
      <c r="D8" s="60"/>
      <c r="E8" s="60">
        <f>'Rate Calculations'!N26</f>
        <v>0.2</v>
      </c>
      <c r="F8" s="60">
        <f>'Rate Calculations'!F49</f>
        <v>0.2</v>
      </c>
    </row>
    <row r="9" spans="1:10" ht="16.5" thickBot="1">
      <c r="B9" s="59" t="s">
        <v>83</v>
      </c>
      <c r="C9" s="60"/>
      <c r="D9" s="60"/>
      <c r="E9" s="60">
        <f>'Rate Calculations'!N34</f>
        <v>0.106574</v>
      </c>
      <c r="F9" s="60">
        <f>'Rate Calculations'!F50</f>
        <v>8.5304000000000005E-2</v>
      </c>
      <c r="H9" s="45" t="s">
        <v>58</v>
      </c>
      <c r="I9" s="46" t="s">
        <v>59</v>
      </c>
      <c r="J9" s="46" t="s">
        <v>60</v>
      </c>
    </row>
    <row r="10" spans="1:10" ht="16.5" thickBot="1">
      <c r="B10" s="59"/>
      <c r="C10" s="59"/>
      <c r="D10" s="59"/>
      <c r="E10" s="59"/>
      <c r="F10" s="59"/>
      <c r="H10" s="47" t="s">
        <v>61</v>
      </c>
      <c r="I10" s="48" t="s">
        <v>62</v>
      </c>
      <c r="J10" s="48" t="s">
        <v>63</v>
      </c>
    </row>
    <row r="11" spans="1:10" ht="15.75">
      <c r="B11" s="63" t="s">
        <v>86</v>
      </c>
      <c r="C11" s="59"/>
      <c r="D11" s="59"/>
      <c r="E11" s="59"/>
      <c r="F11" s="59"/>
      <c r="H11" s="287" t="s">
        <v>64</v>
      </c>
      <c r="I11" s="289" t="s">
        <v>103</v>
      </c>
      <c r="J11" s="49" t="s">
        <v>104</v>
      </c>
    </row>
    <row r="12" spans="1:10" ht="16.5" thickBot="1">
      <c r="B12" s="59" t="s">
        <v>84</v>
      </c>
      <c r="C12" s="59"/>
      <c r="D12" s="59"/>
      <c r="E12" s="59"/>
      <c r="F12" s="60"/>
      <c r="H12" s="288"/>
      <c r="I12" s="290"/>
      <c r="J12" s="48" t="s">
        <v>65</v>
      </c>
    </row>
    <row r="13" spans="1:10" ht="16.5" thickBot="1">
      <c r="B13" s="59" t="s">
        <v>85</v>
      </c>
      <c r="C13" s="59"/>
      <c r="D13" s="59"/>
      <c r="E13" s="59"/>
      <c r="F13" s="60"/>
      <c r="H13" s="47" t="s">
        <v>66</v>
      </c>
      <c r="I13" s="291" t="s">
        <v>67</v>
      </c>
      <c r="J13" s="292"/>
    </row>
    <row r="14" spans="1:10" ht="31.5" customHeight="1" thickBot="1">
      <c r="B14" s="59" t="s">
        <v>88</v>
      </c>
      <c r="C14" s="60"/>
      <c r="D14" s="60"/>
      <c r="E14" s="60">
        <f>'Rate Calculations'!N36</f>
        <v>0.106574</v>
      </c>
      <c r="F14" s="60">
        <f>'Rate Calculations'!F51</f>
        <v>8.5304000000000005E-2</v>
      </c>
      <c r="H14" s="47" t="s">
        <v>68</v>
      </c>
      <c r="I14" s="291" t="s">
        <v>105</v>
      </c>
      <c r="J14" s="292"/>
    </row>
    <row r="15" spans="1:10" ht="15.75">
      <c r="B15" s="59"/>
      <c r="C15" s="60"/>
      <c r="D15" s="60"/>
      <c r="E15" s="60"/>
      <c r="F15" s="60"/>
      <c r="H15" s="80"/>
      <c r="I15" s="80"/>
      <c r="J15" s="80"/>
    </row>
    <row r="16" spans="1:10" ht="15.75">
      <c r="B16" s="63" t="s">
        <v>131</v>
      </c>
      <c r="C16" s="60"/>
      <c r="D16" s="60"/>
      <c r="E16" s="60"/>
      <c r="F16" s="60"/>
      <c r="H16" s="80"/>
      <c r="I16" s="80"/>
      <c r="J16" s="80"/>
    </row>
    <row r="17" spans="2:10" ht="15.75">
      <c r="B17" s="59" t="s">
        <v>132</v>
      </c>
      <c r="C17" s="60">
        <v>0.1405714181921861</v>
      </c>
      <c r="D17" s="60">
        <f>'Rate Calculations'!R31</f>
        <v>0.13023599999999999</v>
      </c>
      <c r="E17" s="60"/>
      <c r="F17" s="60"/>
      <c r="H17" s="80"/>
      <c r="I17" s="80"/>
      <c r="J17" s="80"/>
    </row>
    <row r="18" spans="2:10" ht="15.75">
      <c r="B18" s="59" t="s">
        <v>133</v>
      </c>
      <c r="C18" s="60">
        <v>0.13039135071696378</v>
      </c>
      <c r="D18" s="60">
        <f>'Rate Calculations'!R32</f>
        <v>0.120805</v>
      </c>
      <c r="E18" s="60"/>
      <c r="F18" s="60"/>
      <c r="H18" s="80"/>
      <c r="I18" s="80"/>
      <c r="J18" s="80"/>
    </row>
    <row r="19" spans="2:10" ht="15.75">
      <c r="B19" s="59" t="s">
        <v>134</v>
      </c>
      <c r="C19" s="60">
        <v>0.11846028954144548</v>
      </c>
      <c r="D19" s="60">
        <f>'Rate Calculations'!R33</f>
        <v>0.109751</v>
      </c>
      <c r="E19" s="60"/>
      <c r="F19" s="60"/>
      <c r="H19" s="80"/>
      <c r="I19" s="80"/>
      <c r="J19" s="80"/>
    </row>
    <row r="20" spans="2:10" ht="15.75">
      <c r="B20" s="59" t="s">
        <v>135</v>
      </c>
      <c r="C20" s="60">
        <v>9.6560163917049677E-2</v>
      </c>
      <c r="D20" s="60">
        <f>'Rate Calculations'!R34</f>
        <v>8.9460999999999999E-2</v>
      </c>
      <c r="E20" s="60"/>
      <c r="F20" s="60"/>
      <c r="H20" s="80"/>
      <c r="I20" s="80"/>
      <c r="J20" s="80"/>
    </row>
    <row r="21" spans="2:10">
      <c r="B21" s="59"/>
      <c r="C21" s="59"/>
      <c r="D21" s="59"/>
      <c r="E21" s="59"/>
      <c r="F21" s="59"/>
    </row>
    <row r="22" spans="2:10">
      <c r="B22" s="63" t="s">
        <v>54</v>
      </c>
      <c r="C22" s="59"/>
      <c r="D22" s="59"/>
      <c r="E22" s="59"/>
      <c r="F22" s="59"/>
    </row>
    <row r="23" spans="2:10">
      <c r="B23" s="59" t="s">
        <v>56</v>
      </c>
      <c r="C23" s="58"/>
      <c r="D23" s="58"/>
      <c r="E23" s="59"/>
      <c r="F23" s="59"/>
    </row>
    <row r="24" spans="2:10">
      <c r="B24" s="59" t="s">
        <v>55</v>
      </c>
      <c r="C24" s="58"/>
      <c r="D24" s="58"/>
      <c r="E24" s="59"/>
      <c r="F24" s="59"/>
    </row>
    <row r="25" spans="2:10" ht="15.75" thickBot="1">
      <c r="B25" s="62" t="s">
        <v>57</v>
      </c>
      <c r="C25" s="61"/>
      <c r="D25" s="61"/>
      <c r="E25" s="62"/>
      <c r="F25" s="61">
        <f>'Rate Calculations'!F24</f>
        <v>4.28</v>
      </c>
    </row>
    <row r="27" spans="2:10">
      <c r="B27" s="43"/>
      <c r="C27" s="41"/>
      <c r="D27" s="41"/>
    </row>
    <row r="29" spans="2:10">
      <c r="B29" s="43"/>
    </row>
    <row r="30" spans="2:10">
      <c r="C30" s="42"/>
      <c r="D30" s="42"/>
    </row>
    <row r="31" spans="2:10">
      <c r="C31" s="42"/>
      <c r="D31" s="42"/>
    </row>
    <row r="32" spans="2:10">
      <c r="C32" s="42"/>
      <c r="D32" s="42"/>
    </row>
    <row r="33" spans="2:4">
      <c r="C33" s="42"/>
      <c r="D33" s="42"/>
    </row>
    <row r="35" spans="2:4">
      <c r="B35" s="43"/>
    </row>
    <row r="36" spans="2:4">
      <c r="C36" s="41"/>
      <c r="D36" s="41"/>
    </row>
    <row r="37" spans="2:4">
      <c r="C37" s="41"/>
      <c r="D37" s="41"/>
    </row>
    <row r="38" spans="2:4">
      <c r="C38" s="41"/>
      <c r="D38" s="41"/>
    </row>
  </sheetData>
  <mergeCells count="4">
    <mergeCell ref="H11:H12"/>
    <mergeCell ref="I11:I12"/>
    <mergeCell ref="I13:J13"/>
    <mergeCell ref="I14:J14"/>
  </mergeCells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95"/>
  <sheetViews>
    <sheetView zoomScale="80" zoomScaleNormal="80" workbookViewId="0"/>
  </sheetViews>
  <sheetFormatPr defaultColWidth="17.42578125" defaultRowHeight="15"/>
  <cols>
    <col min="1" max="1" width="7.85546875" style="84" customWidth="1"/>
    <col min="2" max="2" width="19.140625" style="84" customWidth="1"/>
    <col min="3" max="3" width="12.42578125" style="84" customWidth="1"/>
    <col min="4" max="4" width="14.140625" style="84" customWidth="1"/>
    <col min="5" max="5" width="17.42578125" style="84" bestFit="1" customWidth="1"/>
    <col min="6" max="6" width="14" style="84" customWidth="1"/>
    <col min="7" max="7" width="22.85546875" style="84" customWidth="1"/>
    <col min="8" max="8" width="16.85546875" style="84" customWidth="1"/>
    <col min="9" max="9" width="17.85546875" style="84" customWidth="1"/>
    <col min="10" max="10" width="20.42578125" style="84" customWidth="1"/>
    <col min="11" max="11" width="12.42578125" style="84" bestFit="1" customWidth="1"/>
    <col min="12" max="12" width="19.85546875" style="84" bestFit="1" customWidth="1"/>
    <col min="13" max="13" width="6.85546875" style="84" customWidth="1"/>
    <col min="14" max="14" width="18.5703125" style="84" customWidth="1"/>
    <col min="15" max="15" width="12.85546875" style="84" customWidth="1"/>
    <col min="16" max="16" width="18.140625" style="84" bestFit="1" customWidth="1"/>
    <col min="17" max="17" width="12.85546875" style="84" bestFit="1" customWidth="1"/>
    <col min="18" max="18" width="14.85546875" style="84" bestFit="1" customWidth="1"/>
    <col min="19" max="19" width="11.140625" style="84" bestFit="1" customWidth="1"/>
    <col min="20" max="20" width="17.42578125" style="84"/>
    <col min="21" max="22" width="18.5703125" style="84" customWidth="1"/>
    <col min="23" max="23" width="16.140625" style="84" customWidth="1"/>
    <col min="24" max="27" width="17.42578125" style="84"/>
    <col min="28" max="28" width="23.140625" style="84" customWidth="1"/>
    <col min="29" max="32" width="17.42578125" style="84"/>
    <col min="33" max="33" width="19.85546875" style="84" customWidth="1"/>
    <col min="34" max="37" width="17.42578125" style="84"/>
    <col min="38" max="38" width="19.85546875" style="84" customWidth="1"/>
    <col min="39" max="256" width="17.42578125" style="84"/>
    <col min="257" max="16384" width="17.42578125" style="85"/>
  </cols>
  <sheetData>
    <row r="1" spans="1:256" ht="15.75" thickBot="1"/>
    <row r="2" spans="1:256">
      <c r="A2" s="86"/>
      <c r="B2" s="87"/>
      <c r="C2" s="87"/>
      <c r="D2" s="87"/>
      <c r="E2" s="87"/>
      <c r="F2" s="88"/>
      <c r="G2" s="89"/>
      <c r="H2" s="89"/>
      <c r="I2" s="87"/>
      <c r="J2" s="90"/>
      <c r="K2" s="91"/>
      <c r="O2" s="92"/>
      <c r="P2" s="93"/>
      <c r="AR2" s="94"/>
      <c r="AS2" s="94"/>
      <c r="AT2" s="94"/>
      <c r="AU2" s="94"/>
      <c r="BE2" s="95"/>
      <c r="BF2" s="95"/>
      <c r="BG2" s="95"/>
      <c r="BH2" s="9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</row>
    <row r="3" spans="1:256" ht="23.25">
      <c r="A3" s="96" t="s">
        <v>196</v>
      </c>
      <c r="B3" s="97"/>
      <c r="C3" s="97"/>
      <c r="D3" s="97"/>
      <c r="E3" s="98"/>
      <c r="F3" s="97"/>
      <c r="G3" s="97"/>
      <c r="H3" s="97"/>
      <c r="I3" s="97"/>
      <c r="J3" s="99"/>
      <c r="K3" s="100"/>
      <c r="L3" s="100"/>
      <c r="M3" s="100"/>
      <c r="N3" s="100"/>
      <c r="O3" s="92"/>
      <c r="P3" s="92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94"/>
      <c r="AS3" s="94"/>
      <c r="AT3" s="94"/>
      <c r="AU3" s="94"/>
      <c r="AV3" s="100"/>
      <c r="AW3" s="100"/>
      <c r="AX3" s="100"/>
      <c r="AY3" s="100"/>
      <c r="AZ3" s="100"/>
      <c r="BA3" s="100"/>
      <c r="BB3" s="100"/>
      <c r="BC3" s="100"/>
      <c r="BD3" s="100"/>
      <c r="BE3" s="95"/>
      <c r="BF3" s="95"/>
      <c r="BG3" s="95"/>
      <c r="BH3" s="9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</row>
    <row r="4" spans="1:256" ht="15.75">
      <c r="A4" s="101"/>
      <c r="B4" s="97"/>
      <c r="C4" s="97"/>
      <c r="D4" s="97"/>
      <c r="E4" s="98"/>
      <c r="F4" s="97"/>
      <c r="G4" s="97"/>
      <c r="H4" s="97"/>
      <c r="I4" s="97"/>
      <c r="J4" s="99"/>
      <c r="K4" s="100"/>
      <c r="L4" s="100"/>
      <c r="M4" s="100"/>
      <c r="N4" s="100"/>
      <c r="O4" s="92"/>
      <c r="P4" s="92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94"/>
      <c r="AS4" s="94"/>
      <c r="AT4" s="94"/>
      <c r="AU4" s="94"/>
      <c r="AV4" s="100"/>
      <c r="AW4" s="100"/>
      <c r="AX4" s="100"/>
      <c r="AY4" s="100"/>
      <c r="AZ4" s="100"/>
      <c r="BA4" s="100"/>
      <c r="BB4" s="100"/>
      <c r="BC4" s="100"/>
      <c r="BD4" s="100"/>
      <c r="BE4" s="95"/>
      <c r="BF4" s="95"/>
      <c r="BG4" s="95"/>
      <c r="BH4" s="9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</row>
    <row r="5" spans="1:256" ht="15.75">
      <c r="A5" s="102" t="s">
        <v>140</v>
      </c>
      <c r="B5" s="103"/>
      <c r="C5" s="103"/>
      <c r="D5" s="103"/>
      <c r="E5" s="103"/>
      <c r="F5" s="103"/>
      <c r="G5" s="104" t="s">
        <v>141</v>
      </c>
      <c r="H5" s="103"/>
      <c r="I5" s="103"/>
      <c r="J5" s="105" t="s">
        <v>141</v>
      </c>
      <c r="L5" s="106"/>
      <c r="M5" s="106"/>
      <c r="O5" s="92"/>
      <c r="P5" s="93"/>
      <c r="AR5" s="94"/>
      <c r="AS5" s="94"/>
      <c r="AT5" s="94"/>
      <c r="AU5" s="94"/>
      <c r="BB5" s="100"/>
      <c r="BE5" s="95"/>
      <c r="BF5" s="95"/>
      <c r="BG5" s="95"/>
      <c r="BH5" s="9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</row>
    <row r="6" spans="1:256">
      <c r="A6" s="107"/>
      <c r="B6" s="103" t="s">
        <v>142</v>
      </c>
      <c r="C6" s="103"/>
      <c r="D6" s="103"/>
      <c r="E6" s="103"/>
      <c r="F6" s="108" t="s">
        <v>143</v>
      </c>
      <c r="G6" s="104" t="s">
        <v>144</v>
      </c>
      <c r="H6" s="103"/>
      <c r="I6" s="109" t="s">
        <v>145</v>
      </c>
      <c r="J6" s="105" t="s">
        <v>144</v>
      </c>
      <c r="L6" s="106"/>
      <c r="M6" s="106"/>
      <c r="O6" s="92"/>
      <c r="P6" s="93"/>
      <c r="AR6" s="94"/>
      <c r="AS6" s="94"/>
      <c r="AT6" s="94"/>
      <c r="AU6" s="94"/>
      <c r="BE6" s="95"/>
      <c r="BF6" s="95"/>
      <c r="BG6" s="95"/>
      <c r="BH6" s="9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</row>
    <row r="7" spans="1:256">
      <c r="A7" s="110" t="s">
        <v>146</v>
      </c>
      <c r="B7" s="103" t="s">
        <v>142</v>
      </c>
      <c r="C7" s="103"/>
      <c r="D7" s="103"/>
      <c r="E7" s="104" t="s">
        <v>11</v>
      </c>
      <c r="F7" s="104" t="s">
        <v>147</v>
      </c>
      <c r="G7" s="111" t="s">
        <v>148</v>
      </c>
      <c r="H7" s="104" t="s">
        <v>11</v>
      </c>
      <c r="I7" s="111" t="s">
        <v>147</v>
      </c>
      <c r="J7" s="112" t="s">
        <v>147</v>
      </c>
      <c r="K7" s="113"/>
      <c r="L7" s="114"/>
      <c r="M7" s="115"/>
      <c r="O7" s="92"/>
      <c r="P7" s="93"/>
      <c r="AR7" s="94"/>
      <c r="AS7" s="94"/>
      <c r="AT7" s="94"/>
      <c r="AU7" s="94"/>
      <c r="BE7" s="95"/>
      <c r="BF7" s="95"/>
      <c r="BG7" s="95"/>
      <c r="BH7" s="9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</row>
    <row r="8" spans="1:256">
      <c r="A8" s="110" t="s">
        <v>149</v>
      </c>
      <c r="B8" s="103" t="s">
        <v>150</v>
      </c>
      <c r="C8" s="103"/>
      <c r="D8" s="103"/>
      <c r="E8" s="104" t="s">
        <v>151</v>
      </c>
      <c r="F8" s="104" t="s">
        <v>152</v>
      </c>
      <c r="G8" s="116" t="s">
        <v>153</v>
      </c>
      <c r="H8" s="104" t="s">
        <v>151</v>
      </c>
      <c r="I8" s="117" t="s">
        <v>152</v>
      </c>
      <c r="J8" s="118" t="s">
        <v>153</v>
      </c>
      <c r="L8" s="119"/>
      <c r="M8" s="120"/>
      <c r="O8" s="121"/>
      <c r="P8" s="122"/>
      <c r="Q8" s="103"/>
      <c r="R8" s="103"/>
      <c r="S8" s="103"/>
      <c r="AR8" s="94"/>
      <c r="AS8" s="94"/>
      <c r="AT8" s="94"/>
      <c r="AU8" s="94"/>
      <c r="BE8" s="95"/>
      <c r="BF8" s="95"/>
      <c r="BG8" s="95"/>
      <c r="BH8" s="9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</row>
    <row r="9" spans="1:256">
      <c r="A9" s="107"/>
      <c r="B9" s="103" t="s">
        <v>154</v>
      </c>
      <c r="C9" s="103"/>
      <c r="D9" s="103"/>
      <c r="E9" s="104" t="s">
        <v>155</v>
      </c>
      <c r="F9" s="116" t="s">
        <v>156</v>
      </c>
      <c r="G9" s="104" t="s">
        <v>157</v>
      </c>
      <c r="H9" s="116" t="s">
        <v>158</v>
      </c>
      <c r="I9" s="116" t="s">
        <v>159</v>
      </c>
      <c r="J9" s="118" t="s">
        <v>160</v>
      </c>
      <c r="L9" s="106"/>
      <c r="M9" s="120"/>
      <c r="O9" s="121"/>
      <c r="P9" s="122"/>
      <c r="Q9" s="103"/>
      <c r="R9" s="123"/>
      <c r="S9" s="103"/>
      <c r="AR9" s="94"/>
      <c r="AS9" s="94"/>
      <c r="AT9" s="94"/>
      <c r="AU9" s="94"/>
      <c r="BE9" s="95"/>
      <c r="BF9" s="95"/>
      <c r="BG9" s="95"/>
      <c r="BH9" s="9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spans="1:256">
      <c r="A10" s="107"/>
      <c r="B10" s="103"/>
      <c r="C10" s="103"/>
      <c r="D10" s="103"/>
      <c r="E10" s="103"/>
      <c r="F10" s="103"/>
      <c r="G10" s="103"/>
      <c r="H10" s="103"/>
      <c r="I10" s="103"/>
      <c r="J10" s="124"/>
      <c r="O10" s="121"/>
      <c r="P10" s="125"/>
      <c r="Q10" s="126"/>
      <c r="R10" s="127"/>
      <c r="S10" s="127"/>
      <c r="AR10" s="94"/>
      <c r="AS10" s="94"/>
      <c r="AT10" s="94"/>
      <c r="AU10" s="94"/>
      <c r="BE10" s="95"/>
      <c r="BF10" s="95"/>
      <c r="BG10" s="95"/>
      <c r="BH10" s="9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</row>
    <row r="11" spans="1:256">
      <c r="A11" s="107">
        <v>1</v>
      </c>
      <c r="B11" s="103" t="s">
        <v>161</v>
      </c>
      <c r="C11" s="103"/>
      <c r="D11" s="103"/>
      <c r="E11" s="103">
        <v>0</v>
      </c>
      <c r="F11" s="128">
        <v>9.01</v>
      </c>
      <c r="G11" s="129">
        <f>E11*F11</f>
        <v>0</v>
      </c>
      <c r="H11" s="103">
        <v>0</v>
      </c>
      <c r="I11" s="130">
        <v>10.7</v>
      </c>
      <c r="J11" s="131">
        <f>H11*I11</f>
        <v>0</v>
      </c>
      <c r="K11" s="132"/>
      <c r="M11" s="133"/>
      <c r="O11" s="122"/>
      <c r="P11" s="134"/>
      <c r="Q11" s="135"/>
      <c r="R11" s="135"/>
      <c r="S11" s="135"/>
      <c r="AR11" s="94"/>
      <c r="AS11" s="94"/>
      <c r="AT11" s="94"/>
      <c r="AU11" s="94"/>
      <c r="BE11" s="95"/>
      <c r="BF11" s="95"/>
      <c r="BG11" s="95"/>
      <c r="BH11" s="9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pans="1:256">
      <c r="A12" s="107">
        <v>2</v>
      </c>
      <c r="B12" s="103" t="s">
        <v>162</v>
      </c>
      <c r="C12" s="103"/>
      <c r="D12" s="103"/>
      <c r="E12" s="103">
        <v>0</v>
      </c>
      <c r="F12" s="128">
        <v>23.77</v>
      </c>
      <c r="G12" s="129">
        <f>E12*F12</f>
        <v>0</v>
      </c>
      <c r="H12" s="103"/>
      <c r="I12" s="130"/>
      <c r="J12" s="131"/>
      <c r="K12" s="132"/>
      <c r="M12" s="133"/>
      <c r="O12" s="122"/>
      <c r="P12" s="134"/>
      <c r="Q12" s="135"/>
      <c r="R12" s="135"/>
      <c r="S12" s="135"/>
      <c r="AR12" s="94"/>
      <c r="AS12" s="94"/>
      <c r="AT12" s="94"/>
      <c r="AU12" s="94"/>
      <c r="BE12" s="95"/>
      <c r="BF12" s="95"/>
      <c r="BG12" s="95"/>
      <c r="BH12" s="9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</row>
    <row r="13" spans="1:256">
      <c r="A13" s="107"/>
      <c r="B13" s="103"/>
      <c r="C13" s="103"/>
      <c r="D13" s="103"/>
      <c r="E13" s="103"/>
      <c r="F13" s="128"/>
      <c r="G13" s="129"/>
      <c r="H13" s="103"/>
      <c r="I13" s="130"/>
      <c r="J13" s="131"/>
      <c r="K13" s="132"/>
      <c r="M13" s="133"/>
      <c r="O13" s="122"/>
      <c r="P13" s="134"/>
      <c r="Q13" s="135"/>
      <c r="R13" s="135"/>
      <c r="S13" s="135"/>
      <c r="AR13" s="94"/>
      <c r="AS13" s="94"/>
      <c r="AT13" s="94"/>
      <c r="AU13" s="94"/>
      <c r="BE13" s="95"/>
      <c r="BF13" s="95"/>
      <c r="BG13" s="95"/>
      <c r="BH13" s="9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</row>
    <row r="14" spans="1:256">
      <c r="A14" s="107">
        <v>3</v>
      </c>
      <c r="B14" s="103" t="s">
        <v>163</v>
      </c>
      <c r="C14" s="103"/>
      <c r="D14" s="103"/>
      <c r="E14" s="103">
        <f>E12+E11</f>
        <v>0</v>
      </c>
      <c r="F14" s="128"/>
      <c r="G14" s="129">
        <f>G11+G12</f>
        <v>0</v>
      </c>
      <c r="H14" s="103">
        <f>H12+H11</f>
        <v>0</v>
      </c>
      <c r="I14" s="130"/>
      <c r="J14" s="131">
        <f>J11+J12</f>
        <v>0</v>
      </c>
      <c r="K14" s="132"/>
      <c r="M14" s="133"/>
      <c r="O14" s="122"/>
      <c r="P14" s="134"/>
      <c r="Q14" s="135"/>
      <c r="R14" s="135"/>
      <c r="S14" s="135"/>
      <c r="AR14" s="94"/>
      <c r="AS14" s="94"/>
      <c r="AT14" s="94"/>
      <c r="AU14" s="94"/>
      <c r="BE14" s="95"/>
      <c r="BF14" s="95"/>
      <c r="BG14" s="95"/>
      <c r="BH14" s="9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</row>
    <row r="15" spans="1:256">
      <c r="A15" s="107"/>
      <c r="B15" s="103"/>
      <c r="C15" s="103"/>
      <c r="D15" s="103"/>
      <c r="E15" s="103"/>
      <c r="F15" s="136"/>
      <c r="G15" s="129"/>
      <c r="H15" s="103"/>
      <c r="I15" s="137"/>
      <c r="J15" s="124"/>
      <c r="O15" s="122"/>
      <c r="P15" s="122"/>
      <c r="Q15" s="103"/>
      <c r="R15" s="103"/>
      <c r="S15" s="103"/>
      <c r="AR15" s="94"/>
      <c r="AS15" s="94"/>
      <c r="AT15" s="94"/>
      <c r="AU15" s="94"/>
      <c r="BE15" s="95"/>
      <c r="BF15" s="95"/>
      <c r="BG15" s="95"/>
      <c r="BH15" s="9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</row>
    <row r="16" spans="1:256">
      <c r="A16" s="107"/>
      <c r="B16" s="103" t="s">
        <v>164</v>
      </c>
      <c r="C16" s="126" t="s">
        <v>165</v>
      </c>
      <c r="D16" s="126" t="s">
        <v>166</v>
      </c>
      <c r="E16" s="103"/>
      <c r="F16" s="136"/>
      <c r="G16" s="129"/>
      <c r="H16" s="103"/>
      <c r="I16" s="137"/>
      <c r="J16" s="124"/>
      <c r="O16" s="122"/>
      <c r="P16" s="122"/>
      <c r="Q16" s="103"/>
      <c r="R16" s="103"/>
      <c r="S16" s="103"/>
      <c r="AR16" s="94"/>
      <c r="AS16" s="94"/>
      <c r="AT16" s="94"/>
      <c r="AU16" s="94"/>
      <c r="BE16" s="95"/>
      <c r="BF16" s="95"/>
      <c r="BG16" s="95"/>
      <c r="BH16" s="9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</row>
    <row r="17" spans="1:256">
      <c r="A17" s="107">
        <v>4</v>
      </c>
      <c r="B17" s="103" t="s">
        <v>167</v>
      </c>
      <c r="C17" s="103">
        <v>0</v>
      </c>
      <c r="D17" s="103">
        <v>300</v>
      </c>
      <c r="E17" s="103">
        <v>0</v>
      </c>
      <c r="F17" s="138">
        <v>7.9629000000000005E-2</v>
      </c>
      <c r="G17" s="129">
        <f t="shared" ref="G17:G22" si="0">E17*F17</f>
        <v>0</v>
      </c>
      <c r="H17" s="103">
        <v>0</v>
      </c>
      <c r="I17" s="139">
        <v>0.13023599999999999</v>
      </c>
      <c r="J17" s="131">
        <f t="shared" ref="J17:J21" si="1">H17*I17</f>
        <v>0</v>
      </c>
      <c r="K17" s="140"/>
      <c r="L17" s="93"/>
      <c r="M17" s="141"/>
      <c r="N17" s="93"/>
      <c r="O17" s="122"/>
      <c r="P17" s="142"/>
      <c r="Q17" s="143"/>
      <c r="R17" s="143"/>
      <c r="S17" s="143"/>
      <c r="BE17" s="95"/>
      <c r="BF17" s="95"/>
      <c r="BG17" s="95"/>
      <c r="BH17" s="9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</row>
    <row r="18" spans="1:256">
      <c r="A18" s="107">
        <v>5</v>
      </c>
      <c r="B18" s="103" t="s">
        <v>168</v>
      </c>
      <c r="C18" s="103">
        <v>301</v>
      </c>
      <c r="D18" s="103">
        <v>1000</v>
      </c>
      <c r="E18" s="103">
        <v>0</v>
      </c>
      <c r="F18" s="138">
        <v>7.0414000000000004E-2</v>
      </c>
      <c r="G18" s="129">
        <f t="shared" si="0"/>
        <v>0</v>
      </c>
      <c r="H18" s="103">
        <v>0</v>
      </c>
      <c r="I18" s="139">
        <v>0.120805</v>
      </c>
      <c r="J18" s="131">
        <f t="shared" si="1"/>
        <v>0</v>
      </c>
      <c r="K18" s="140"/>
      <c r="L18" s="93"/>
      <c r="M18" s="144"/>
      <c r="N18" s="93"/>
      <c r="O18" s="122"/>
      <c r="P18" s="145"/>
      <c r="Q18" s="143"/>
      <c r="R18" s="143"/>
      <c r="S18" s="143"/>
      <c r="BE18" s="95"/>
      <c r="BF18" s="95"/>
      <c r="BG18" s="95"/>
      <c r="BH18" s="9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  <c r="IR18" s="85"/>
      <c r="IS18" s="85"/>
      <c r="IT18" s="85"/>
      <c r="IU18" s="85"/>
      <c r="IV18" s="85"/>
    </row>
    <row r="19" spans="1:256">
      <c r="A19" s="107">
        <v>6</v>
      </c>
      <c r="B19" s="103" t="s">
        <v>169</v>
      </c>
      <c r="C19" s="103">
        <v>1001</v>
      </c>
      <c r="D19" s="103">
        <v>2500</v>
      </c>
      <c r="E19" s="103">
        <v>0</v>
      </c>
      <c r="F19" s="138">
        <v>5.9614E-2</v>
      </c>
      <c r="G19" s="129">
        <f t="shared" si="0"/>
        <v>0</v>
      </c>
      <c r="H19" s="103">
        <v>0</v>
      </c>
      <c r="I19" s="139">
        <v>0.109751</v>
      </c>
      <c r="J19" s="131">
        <f t="shared" si="1"/>
        <v>0</v>
      </c>
      <c r="K19" s="140"/>
      <c r="L19" s="93"/>
      <c r="M19" s="144"/>
      <c r="N19" s="93"/>
      <c r="O19" s="122"/>
      <c r="P19" s="145"/>
      <c r="Q19" s="143"/>
      <c r="R19" s="143"/>
      <c r="S19" s="143"/>
      <c r="BE19" s="95"/>
      <c r="BF19" s="95"/>
      <c r="BG19" s="95"/>
      <c r="BH19" s="9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</row>
    <row r="20" spans="1:256">
      <c r="A20" s="107">
        <v>7</v>
      </c>
      <c r="B20" s="103" t="s">
        <v>170</v>
      </c>
      <c r="C20" s="103">
        <v>2501</v>
      </c>
      <c r="D20" s="103" t="s">
        <v>171</v>
      </c>
      <c r="E20" s="103">
        <v>0</v>
      </c>
      <c r="F20" s="146">
        <v>3.9789999999999999E-2</v>
      </c>
      <c r="G20" s="129">
        <f t="shared" si="0"/>
        <v>0</v>
      </c>
      <c r="H20" s="103">
        <v>0</v>
      </c>
      <c r="I20" s="139">
        <v>8.9460999999999999E-2</v>
      </c>
      <c r="J20" s="131">
        <f t="shared" si="1"/>
        <v>0</v>
      </c>
      <c r="K20" s="140"/>
      <c r="L20" s="93"/>
      <c r="M20" s="144"/>
      <c r="N20" s="93"/>
      <c r="O20" s="122"/>
      <c r="P20" s="145"/>
      <c r="Q20" s="143"/>
      <c r="R20" s="143"/>
      <c r="S20" s="143"/>
      <c r="BE20" s="95"/>
      <c r="BF20" s="95"/>
      <c r="BG20" s="95"/>
      <c r="BH20" s="9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</row>
    <row r="21" spans="1:256">
      <c r="A21" s="107">
        <v>8</v>
      </c>
      <c r="B21" s="103" t="s">
        <v>172</v>
      </c>
      <c r="C21" s="103" t="s">
        <v>173</v>
      </c>
      <c r="D21" s="103" t="s">
        <v>173</v>
      </c>
      <c r="E21" s="103">
        <v>0</v>
      </c>
      <c r="F21" s="146">
        <v>0</v>
      </c>
      <c r="G21" s="129">
        <f t="shared" si="0"/>
        <v>0</v>
      </c>
      <c r="H21" s="103">
        <v>0</v>
      </c>
      <c r="I21" s="139">
        <v>0.4</v>
      </c>
      <c r="J21" s="131">
        <f t="shared" si="1"/>
        <v>0</v>
      </c>
      <c r="K21" s="140"/>
      <c r="L21" s="93"/>
      <c r="M21" s="144"/>
      <c r="N21" s="93"/>
      <c r="O21" s="122"/>
      <c r="P21" s="145"/>
      <c r="Q21" s="143"/>
      <c r="R21" s="143"/>
      <c r="S21" s="143"/>
      <c r="BE21" s="95"/>
      <c r="BF21" s="95"/>
      <c r="BG21" s="95"/>
      <c r="BH21" s="9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  <c r="IV21" s="85"/>
    </row>
    <row r="22" spans="1:256">
      <c r="A22" s="107">
        <v>9</v>
      </c>
      <c r="B22" s="103" t="s">
        <v>174</v>
      </c>
      <c r="C22" s="103"/>
      <c r="D22" s="103"/>
      <c r="E22" s="103">
        <v>0</v>
      </c>
      <c r="F22" s="146">
        <v>1.4152E-2</v>
      </c>
      <c r="G22" s="129">
        <f t="shared" si="0"/>
        <v>0</v>
      </c>
      <c r="H22" s="103"/>
      <c r="I22" s="139"/>
      <c r="J22" s="131"/>
      <c r="K22" s="140"/>
      <c r="L22" s="93"/>
      <c r="M22" s="144"/>
      <c r="N22" s="93"/>
      <c r="O22" s="122"/>
      <c r="P22" s="145"/>
      <c r="Q22" s="143"/>
      <c r="R22" s="143"/>
      <c r="S22" s="143"/>
      <c r="BE22" s="95"/>
      <c r="BF22" s="95"/>
      <c r="BG22" s="95"/>
      <c r="BH22" s="9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</row>
    <row r="23" spans="1:256">
      <c r="A23" s="107"/>
      <c r="B23" s="103"/>
      <c r="C23" s="103"/>
      <c r="D23" s="126"/>
      <c r="E23" s="103"/>
      <c r="F23" s="143"/>
      <c r="G23" s="129"/>
      <c r="H23" s="103"/>
      <c r="I23" s="147"/>
      <c r="J23" s="148"/>
      <c r="K23" s="149"/>
      <c r="L23" s="93"/>
      <c r="M23" s="144"/>
      <c r="N23" s="93"/>
      <c r="O23" s="122"/>
      <c r="P23" s="150"/>
      <c r="Q23" s="143"/>
      <c r="R23" s="143"/>
      <c r="S23" s="143"/>
      <c r="BE23" s="95"/>
      <c r="BF23" s="95"/>
      <c r="BG23" s="95"/>
      <c r="BH23" s="9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</row>
    <row r="24" spans="1:256">
      <c r="A24" s="107">
        <v>10</v>
      </c>
      <c r="B24" s="103" t="s">
        <v>175</v>
      </c>
      <c r="C24" s="103"/>
      <c r="D24" s="103"/>
      <c r="E24" s="103">
        <f>SUM(E17:E22)</f>
        <v>0</v>
      </c>
      <c r="F24" s="103"/>
      <c r="G24" s="151">
        <f>SUM(G17:G22)</f>
        <v>0</v>
      </c>
      <c r="H24" s="103">
        <f>SUM(H17:H21)</f>
        <v>0</v>
      </c>
      <c r="I24" s="103"/>
      <c r="J24" s="131">
        <f>SUM(J17:J21)</f>
        <v>0</v>
      </c>
      <c r="K24" s="133"/>
      <c r="L24" s="93"/>
      <c r="M24" s="141"/>
      <c r="N24" s="93"/>
      <c r="O24" s="121"/>
      <c r="P24" s="152"/>
      <c r="Q24" s="143"/>
      <c r="R24" s="143"/>
      <c r="S24" s="143"/>
      <c r="BE24" s="95"/>
      <c r="BF24" s="95"/>
      <c r="BG24" s="95"/>
      <c r="BH24" s="9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</row>
    <row r="25" spans="1:256">
      <c r="A25" s="107"/>
      <c r="B25" s="103"/>
      <c r="C25" s="103"/>
      <c r="D25" s="103"/>
      <c r="E25" s="103"/>
      <c r="F25" s="103"/>
      <c r="G25" s="103"/>
      <c r="H25" s="103"/>
      <c r="I25" s="103"/>
      <c r="J25" s="124"/>
      <c r="L25" s="93"/>
      <c r="M25" s="93"/>
      <c r="N25" s="93"/>
      <c r="O25" s="121"/>
      <c r="P25" s="153"/>
      <c r="Q25" s="154"/>
      <c r="R25" s="154"/>
      <c r="S25" s="154"/>
      <c r="BE25" s="95"/>
      <c r="BF25" s="95"/>
      <c r="BG25" s="95"/>
      <c r="BH25" s="9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</row>
    <row r="26" spans="1:256">
      <c r="A26" s="107">
        <v>11</v>
      </c>
      <c r="B26" s="103" t="s">
        <v>176</v>
      </c>
      <c r="C26" s="103"/>
      <c r="D26" s="103"/>
      <c r="E26" s="103">
        <v>0</v>
      </c>
      <c r="F26" s="146">
        <v>9.51</v>
      </c>
      <c r="G26" s="129">
        <f t="shared" ref="G26" si="2">E26*F26</f>
        <v>0</v>
      </c>
      <c r="H26" s="103"/>
      <c r="I26" s="103"/>
      <c r="J26" s="124"/>
      <c r="L26" s="93"/>
      <c r="M26" s="93"/>
      <c r="N26" s="93"/>
      <c r="O26" s="121"/>
      <c r="P26" s="153"/>
      <c r="Q26" s="154"/>
      <c r="R26" s="154"/>
      <c r="S26" s="154"/>
      <c r="BE26" s="95"/>
      <c r="BF26" s="95"/>
      <c r="BG26" s="95"/>
      <c r="BH26" s="9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</row>
    <row r="27" spans="1:256">
      <c r="A27" s="107"/>
      <c r="B27" s="103"/>
      <c r="C27" s="103"/>
      <c r="D27" s="103"/>
      <c r="E27" s="103"/>
      <c r="F27" s="103"/>
      <c r="G27" s="103"/>
      <c r="H27" s="103"/>
      <c r="I27" s="103"/>
      <c r="J27" s="124"/>
      <c r="L27" s="93"/>
      <c r="M27" s="93"/>
      <c r="N27" s="93"/>
      <c r="O27" s="121"/>
      <c r="P27" s="153"/>
      <c r="Q27" s="154"/>
      <c r="R27" s="154"/>
      <c r="S27" s="154"/>
      <c r="BE27" s="95"/>
      <c r="BF27" s="95"/>
      <c r="BG27" s="95"/>
      <c r="BH27" s="9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</row>
    <row r="28" spans="1:256" ht="15.75">
      <c r="A28" s="107">
        <v>12</v>
      </c>
      <c r="B28" s="103" t="s">
        <v>177</v>
      </c>
      <c r="C28" s="103"/>
      <c r="D28" s="103"/>
      <c r="E28" s="103"/>
      <c r="F28" s="129"/>
      <c r="G28" s="129">
        <v>0</v>
      </c>
      <c r="H28" s="103"/>
      <c r="I28" s="155"/>
      <c r="J28" s="131">
        <v>0</v>
      </c>
      <c r="K28" s="156"/>
      <c r="L28" s="157"/>
      <c r="M28" s="141"/>
      <c r="N28" s="113"/>
      <c r="O28" s="121"/>
      <c r="P28" s="158"/>
      <c r="Q28" s="159"/>
      <c r="BE28" s="95"/>
      <c r="BF28" s="95"/>
      <c r="BG28" s="95"/>
      <c r="BH28" s="9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</row>
    <row r="29" spans="1:256" ht="15.75">
      <c r="A29" s="107"/>
      <c r="B29" s="103"/>
      <c r="C29" s="103"/>
      <c r="D29" s="103"/>
      <c r="E29" s="103"/>
      <c r="F29" s="103"/>
      <c r="G29" s="103"/>
      <c r="H29" s="103"/>
      <c r="I29" s="103"/>
      <c r="J29" s="124"/>
      <c r="K29" s="151"/>
      <c r="L29" s="160"/>
      <c r="M29" s="93"/>
      <c r="N29" s="93"/>
      <c r="O29" s="121"/>
      <c r="P29" s="93"/>
      <c r="BE29" s="95"/>
      <c r="BF29" s="95"/>
      <c r="BG29" s="95"/>
      <c r="BH29" s="9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</row>
    <row r="30" spans="1:256">
      <c r="A30" s="107">
        <v>13</v>
      </c>
      <c r="B30" s="103" t="s">
        <v>178</v>
      </c>
      <c r="C30" s="103"/>
      <c r="D30" s="103"/>
      <c r="E30" s="103"/>
      <c r="F30" s="103"/>
      <c r="G30" s="151">
        <f>G14+G24+G28+G26</f>
        <v>0</v>
      </c>
      <c r="H30" s="103"/>
      <c r="I30" s="103"/>
      <c r="J30" s="131">
        <f>J14+J24+J28+J26</f>
        <v>0</v>
      </c>
      <c r="K30" s="97"/>
      <c r="L30" s="153"/>
      <c r="M30" s="141"/>
      <c r="N30" s="93"/>
      <c r="O30" s="121"/>
      <c r="P30" s="93"/>
      <c r="BE30" s="95"/>
      <c r="BF30" s="95"/>
      <c r="BG30" s="95"/>
      <c r="BH30" s="9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</row>
    <row r="31" spans="1:256">
      <c r="A31" s="107"/>
      <c r="B31" s="103"/>
      <c r="C31" s="103"/>
      <c r="D31" s="103"/>
      <c r="E31" s="103"/>
      <c r="F31" s="103"/>
      <c r="G31" s="103"/>
      <c r="H31" s="97"/>
      <c r="I31" s="103"/>
      <c r="J31" s="124"/>
      <c r="K31" s="129"/>
      <c r="L31" s="153"/>
      <c r="M31" s="93"/>
      <c r="N31" s="93"/>
      <c r="O31" s="121"/>
      <c r="P31" s="93"/>
      <c r="BE31" s="95"/>
      <c r="BF31" s="95"/>
      <c r="BG31" s="95"/>
      <c r="BH31" s="9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</row>
    <row r="32" spans="1:256">
      <c r="A32" s="161">
        <v>14</v>
      </c>
      <c r="B32" s="162" t="s">
        <v>179</v>
      </c>
      <c r="C32" s="122"/>
      <c r="D32" s="122"/>
      <c r="E32" s="122"/>
      <c r="F32" s="122"/>
      <c r="G32" s="163">
        <v>1</v>
      </c>
      <c r="H32" s="122"/>
      <c r="I32" s="122"/>
      <c r="J32" s="164">
        <f>G32</f>
        <v>1</v>
      </c>
      <c r="K32" s="165"/>
      <c r="L32" s="153"/>
      <c r="M32" s="166"/>
      <c r="N32" s="93"/>
      <c r="O32" s="121"/>
      <c r="P32" s="93"/>
      <c r="BB32" s="100"/>
      <c r="BE32" s="95"/>
      <c r="BF32" s="95"/>
      <c r="BG32" s="95"/>
      <c r="BH32" s="9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</row>
    <row r="33" spans="1:256">
      <c r="A33" s="107"/>
      <c r="B33" s="103"/>
      <c r="C33" s="103"/>
      <c r="D33" s="103"/>
      <c r="E33" s="103"/>
      <c r="F33" s="103"/>
      <c r="G33" s="103"/>
      <c r="H33" s="103"/>
      <c r="I33" s="103"/>
      <c r="J33" s="124"/>
      <c r="K33" s="97"/>
      <c r="L33" s="153"/>
      <c r="M33" s="93"/>
      <c r="N33" s="93"/>
      <c r="O33" s="121"/>
      <c r="P33" s="167"/>
      <c r="Q33" s="168"/>
      <c r="BE33" s="95"/>
      <c r="BF33" s="95"/>
      <c r="BG33" s="95"/>
      <c r="BH33" s="9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</row>
    <row r="34" spans="1:256" ht="15.75">
      <c r="A34" s="107">
        <v>15</v>
      </c>
      <c r="B34" s="103" t="s">
        <v>180</v>
      </c>
      <c r="C34" s="103"/>
      <c r="D34" s="103"/>
      <c r="E34" s="103"/>
      <c r="F34" s="103"/>
      <c r="G34" s="151">
        <f>G30*G32</f>
        <v>0</v>
      </c>
      <c r="H34" s="103"/>
      <c r="I34" s="169"/>
      <c r="J34" s="131">
        <f>J30*J32</f>
        <v>0</v>
      </c>
      <c r="K34" s="97"/>
      <c r="L34" s="153"/>
      <c r="M34" s="133"/>
      <c r="N34" s="93"/>
      <c r="O34" s="121"/>
      <c r="P34" s="93"/>
      <c r="Q34" s="170"/>
      <c r="R34" s="170"/>
      <c r="BE34" s="95"/>
      <c r="BF34" s="95"/>
      <c r="BG34" s="95"/>
      <c r="BH34" s="9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  <c r="IV34" s="85"/>
    </row>
    <row r="35" spans="1:256">
      <c r="A35" s="107"/>
      <c r="B35" s="103"/>
      <c r="C35" s="103"/>
      <c r="D35" s="103"/>
      <c r="E35" s="103"/>
      <c r="F35" s="103"/>
      <c r="G35" s="171" t="s">
        <v>181</v>
      </c>
      <c r="H35" s="103"/>
      <c r="I35" s="103"/>
      <c r="J35" s="172" t="s">
        <v>181</v>
      </c>
      <c r="K35" s="97"/>
      <c r="L35" s="173"/>
      <c r="M35" s="174"/>
      <c r="N35" s="93"/>
      <c r="O35" s="121"/>
      <c r="P35" s="103"/>
      <c r="Q35" s="170"/>
      <c r="R35" s="170"/>
      <c r="BE35" s="95"/>
      <c r="BF35" s="95"/>
      <c r="BG35" s="95"/>
      <c r="BH35" s="9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  <c r="IV35" s="85"/>
    </row>
    <row r="36" spans="1:256" ht="15.75">
      <c r="A36" s="107">
        <v>16</v>
      </c>
      <c r="B36" s="103" t="s">
        <v>182</v>
      </c>
      <c r="C36" s="103"/>
      <c r="D36" s="103"/>
      <c r="E36" s="103"/>
      <c r="F36" s="103"/>
      <c r="G36" s="103"/>
      <c r="H36" s="103"/>
      <c r="I36" s="103"/>
      <c r="J36" s="131">
        <f>J34-G34</f>
        <v>0</v>
      </c>
      <c r="K36" s="156"/>
      <c r="L36" s="173"/>
      <c r="M36" s="141"/>
      <c r="N36" s="93"/>
      <c r="O36" s="121"/>
      <c r="P36" s="103"/>
      <c r="Q36" s="170"/>
      <c r="R36" s="170"/>
      <c r="BE36" s="95"/>
      <c r="BF36" s="95"/>
      <c r="BG36" s="95"/>
      <c r="BH36" s="9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</row>
    <row r="37" spans="1:256">
      <c r="A37" s="107"/>
      <c r="B37" s="103"/>
      <c r="C37" s="103"/>
      <c r="D37" s="103"/>
      <c r="E37" s="103"/>
      <c r="F37" s="103"/>
      <c r="G37" s="103"/>
      <c r="H37" s="103"/>
      <c r="I37" s="103"/>
      <c r="J37" s="172" t="s">
        <v>181</v>
      </c>
      <c r="K37" s="151"/>
      <c r="L37" s="173"/>
      <c r="M37" s="174"/>
      <c r="N37" s="93"/>
      <c r="O37" s="121"/>
      <c r="P37" s="103"/>
      <c r="Q37" s="170"/>
      <c r="R37" s="170"/>
      <c r="BE37" s="95"/>
      <c r="BF37" s="95"/>
      <c r="BG37" s="95"/>
      <c r="BH37" s="9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</row>
    <row r="38" spans="1:256">
      <c r="A38" s="107">
        <v>17</v>
      </c>
      <c r="B38" s="103" t="s">
        <v>183</v>
      </c>
      <c r="C38" s="103"/>
      <c r="D38" s="103"/>
      <c r="E38" s="103"/>
      <c r="F38" s="103"/>
      <c r="G38" s="103"/>
      <c r="H38" s="103"/>
      <c r="I38" s="103"/>
      <c r="J38" s="195" t="s">
        <v>197</v>
      </c>
      <c r="K38" s="151"/>
      <c r="L38" s="173"/>
      <c r="M38" s="175"/>
      <c r="N38" s="93"/>
      <c r="O38" s="121"/>
      <c r="P38" s="103"/>
      <c r="BE38" s="95"/>
      <c r="BF38" s="95"/>
      <c r="BG38" s="95"/>
      <c r="BH38" s="9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</row>
    <row r="39" spans="1:256" ht="15.75" thickBot="1">
      <c r="A39" s="176"/>
      <c r="B39" s="177"/>
      <c r="C39" s="177"/>
      <c r="D39" s="177"/>
      <c r="E39" s="177"/>
      <c r="F39" s="177"/>
      <c r="G39" s="177"/>
      <c r="H39" s="177"/>
      <c r="I39" s="177"/>
      <c r="J39" s="178" t="s">
        <v>181</v>
      </c>
      <c r="K39" s="97"/>
      <c r="L39" s="103"/>
      <c r="M39" s="179"/>
      <c r="O39" s="97"/>
      <c r="P39" s="103"/>
      <c r="BE39" s="95"/>
      <c r="BF39" s="95"/>
      <c r="BG39" s="95"/>
      <c r="BH39" s="9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</row>
    <row r="40" spans="1:256" ht="15.75">
      <c r="A40" s="100"/>
      <c r="K40" s="156"/>
      <c r="L40" s="180"/>
      <c r="O40" s="97"/>
      <c r="P40" s="103"/>
      <c r="BE40" s="95"/>
      <c r="BF40" s="95"/>
      <c r="BG40" s="95"/>
      <c r="BH40" s="9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</row>
    <row r="41" spans="1:256">
      <c r="A41" s="100"/>
      <c r="J41" s="181"/>
      <c r="K41" s="182"/>
      <c r="L41" s="103"/>
      <c r="O41" s="97"/>
      <c r="P41" s="103"/>
      <c r="BE41" s="95"/>
      <c r="BF41" s="95"/>
      <c r="BG41" s="95"/>
      <c r="BH41" s="9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</row>
    <row r="42" spans="1:256">
      <c r="A42" s="100"/>
      <c r="J42" s="183"/>
      <c r="K42" s="97"/>
      <c r="L42" s="103"/>
      <c r="O42" s="97"/>
      <c r="Q42" s="184"/>
      <c r="R42" s="170"/>
      <c r="BE42" s="95"/>
      <c r="BF42" s="95"/>
      <c r="BG42" s="95"/>
      <c r="BH42" s="9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</row>
    <row r="43" spans="1:256">
      <c r="A43" s="100"/>
      <c r="B43" s="85"/>
      <c r="K43" s="103"/>
      <c r="L43" s="103"/>
      <c r="O43" s="97"/>
      <c r="Q43" s="184"/>
      <c r="R43" s="170"/>
      <c r="BE43" s="95"/>
      <c r="BF43" s="95"/>
      <c r="BG43" s="95"/>
      <c r="BH43" s="9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  <c r="IV43" s="85"/>
    </row>
    <row r="44" spans="1:256">
      <c r="A44" s="100"/>
      <c r="J44" s="140"/>
      <c r="K44" s="103"/>
      <c r="L44" s="103"/>
      <c r="O44" s="97"/>
      <c r="Q44" s="184"/>
      <c r="R44" s="170"/>
      <c r="BE44" s="95"/>
      <c r="BF44" s="95"/>
      <c r="BG44" s="95"/>
      <c r="BH44" s="9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</row>
    <row r="45" spans="1:256">
      <c r="A45" s="100"/>
      <c r="J45" s="140"/>
      <c r="K45" s="103"/>
      <c r="L45" s="103"/>
      <c r="O45" s="97"/>
      <c r="Q45" s="184"/>
      <c r="R45" s="170"/>
      <c r="BE45" s="95"/>
      <c r="BF45" s="95"/>
      <c r="BG45" s="95"/>
      <c r="BH45" s="9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  <c r="IV45" s="85"/>
    </row>
    <row r="46" spans="1:256">
      <c r="A46" s="100"/>
      <c r="K46" s="103"/>
      <c r="L46" s="103"/>
      <c r="O46" s="97"/>
      <c r="BE46" s="95"/>
      <c r="BF46" s="95"/>
      <c r="BG46" s="95"/>
      <c r="BH46" s="9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</row>
    <row r="47" spans="1:256">
      <c r="A47" s="100"/>
      <c r="C47" s="94"/>
      <c r="K47" s="103"/>
      <c r="L47" s="103"/>
      <c r="O47" s="97"/>
      <c r="BE47" s="95"/>
      <c r="BF47" s="95"/>
      <c r="BG47" s="95"/>
      <c r="BH47" s="9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</row>
    <row r="48" spans="1:256">
      <c r="A48" s="100"/>
      <c r="I48" s="103"/>
      <c r="J48" s="103"/>
      <c r="K48" s="97"/>
      <c r="L48" s="97"/>
      <c r="O48" s="97"/>
      <c r="BE48" s="95"/>
      <c r="BF48" s="95"/>
      <c r="BG48" s="95"/>
      <c r="BH48" s="9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</row>
    <row r="49" spans="1:256">
      <c r="A49" s="100"/>
      <c r="B49" s="94"/>
      <c r="K49" s="97"/>
      <c r="L49" s="97"/>
      <c r="M49" s="100"/>
      <c r="BE49" s="95"/>
      <c r="BF49" s="95"/>
      <c r="BG49" s="95"/>
      <c r="BH49" s="9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  <c r="IV49" s="85"/>
    </row>
    <row r="50" spans="1:256">
      <c r="A50" s="100"/>
      <c r="B50" s="94"/>
      <c r="C50" s="100"/>
      <c r="D50" s="100"/>
      <c r="E50" s="100"/>
      <c r="F50" s="100"/>
      <c r="G50" s="100"/>
      <c r="H50" s="100"/>
      <c r="I50" s="100"/>
      <c r="J50" s="100"/>
      <c r="K50" s="97"/>
      <c r="L50" s="97"/>
      <c r="BE50" s="95"/>
      <c r="BF50" s="95"/>
      <c r="BG50" s="95"/>
      <c r="BH50" s="9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</row>
    <row r="51" spans="1:256">
      <c r="B51" s="94"/>
      <c r="BE51" s="95"/>
      <c r="BF51" s="95"/>
      <c r="BG51" s="95"/>
      <c r="BH51" s="9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  <c r="IV51" s="85"/>
    </row>
    <row r="52" spans="1:256">
      <c r="B52" s="94"/>
      <c r="BB52" s="100"/>
      <c r="BE52" s="95"/>
      <c r="BF52" s="95"/>
      <c r="BG52" s="95"/>
      <c r="BH52" s="9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</row>
    <row r="53" spans="1:256">
      <c r="B53" s="94"/>
      <c r="BE53" s="95"/>
      <c r="BF53" s="95"/>
      <c r="BG53" s="95"/>
      <c r="BH53" s="9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</row>
    <row r="54" spans="1:256">
      <c r="B54" s="94"/>
      <c r="BE54" s="95"/>
      <c r="BF54" s="95"/>
      <c r="BG54" s="95"/>
      <c r="BH54" s="9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</row>
    <row r="55" spans="1:256">
      <c r="B55" s="94"/>
      <c r="BE55" s="95"/>
      <c r="BF55" s="95"/>
      <c r="BG55" s="95"/>
      <c r="BH55" s="9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  <c r="IV55" s="85"/>
    </row>
    <row r="56" spans="1:256">
      <c r="B56" s="94"/>
      <c r="BE56" s="95"/>
      <c r="BF56" s="95"/>
      <c r="BG56" s="95"/>
      <c r="BH56" s="9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  <c r="IV56" s="85"/>
    </row>
    <row r="57" spans="1:256">
      <c r="B57" s="94"/>
      <c r="C57" s="94"/>
      <c r="D57" s="185"/>
      <c r="F57" s="185"/>
      <c r="H57" s="185"/>
      <c r="BE57" s="95"/>
      <c r="BF57" s="95"/>
      <c r="BG57" s="95"/>
      <c r="BH57" s="9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  <c r="IV57" s="85"/>
    </row>
    <row r="58" spans="1:256">
      <c r="B58" s="94"/>
      <c r="F58" s="132"/>
      <c r="H58" s="132"/>
      <c r="BE58" s="95"/>
      <c r="BF58" s="95"/>
      <c r="BG58" s="95"/>
      <c r="BH58" s="9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</row>
    <row r="59" spans="1:256">
      <c r="B59" s="94"/>
      <c r="D59" s="185"/>
      <c r="F59" s="185"/>
      <c r="H59" s="185"/>
      <c r="J59" s="185"/>
      <c r="BE59" s="95"/>
      <c r="BF59" s="95"/>
      <c r="BG59" s="95"/>
      <c r="BH59" s="9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</row>
    <row r="60" spans="1:256">
      <c r="B60" s="94"/>
      <c r="F60" s="113"/>
      <c r="H60" s="113"/>
      <c r="J60" s="113"/>
      <c r="BE60" s="95"/>
      <c r="BF60" s="95"/>
      <c r="BG60" s="95"/>
      <c r="BH60" s="9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</row>
    <row r="61" spans="1:256">
      <c r="B61" s="94"/>
      <c r="F61" s="113"/>
      <c r="H61" s="113"/>
      <c r="J61" s="113"/>
      <c r="BE61" s="95"/>
      <c r="BF61" s="95"/>
      <c r="BG61" s="95"/>
      <c r="BH61" s="9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  <c r="IV61" s="85"/>
    </row>
    <row r="62" spans="1:256">
      <c r="B62" s="94"/>
      <c r="BE62" s="95"/>
      <c r="BF62" s="95"/>
      <c r="BG62" s="95"/>
      <c r="BH62" s="9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  <c r="IV62" s="85"/>
    </row>
    <row r="63" spans="1:256">
      <c r="B63" s="94"/>
      <c r="D63" s="113"/>
      <c r="E63" s="133"/>
      <c r="F63" s="113"/>
      <c r="G63" s="133"/>
      <c r="H63" s="113"/>
      <c r="I63" s="133"/>
      <c r="J63" s="113"/>
      <c r="K63" s="133"/>
      <c r="BE63" s="95"/>
      <c r="BF63" s="95"/>
      <c r="BG63" s="95"/>
      <c r="BH63" s="9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  <c r="IV63" s="85"/>
    </row>
    <row r="64" spans="1:256">
      <c r="B64" s="94"/>
      <c r="C64" s="94"/>
      <c r="F64" s="113"/>
      <c r="G64" s="100"/>
      <c r="H64" s="113"/>
      <c r="I64" s="100"/>
      <c r="J64" s="113"/>
      <c r="K64" s="100"/>
      <c r="BE64" s="95"/>
      <c r="BF64" s="95"/>
      <c r="BG64" s="95"/>
      <c r="BH64" s="9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  <c r="IV64" s="85"/>
    </row>
    <row r="65" spans="1:256">
      <c r="A65" s="85"/>
      <c r="B65" s="94"/>
      <c r="F65" s="113"/>
      <c r="G65" s="100"/>
      <c r="H65" s="113"/>
      <c r="I65" s="100"/>
      <c r="J65" s="113"/>
      <c r="K65" s="100"/>
      <c r="BE65" s="95"/>
      <c r="BF65" s="95"/>
      <c r="BG65" s="95"/>
      <c r="BH65" s="9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  <c r="IV65" s="85"/>
    </row>
    <row r="66" spans="1:256">
      <c r="A66" s="85"/>
      <c r="H66" s="100"/>
      <c r="I66" s="133"/>
      <c r="J66" s="100"/>
      <c r="K66" s="133"/>
      <c r="BE66" s="95"/>
      <c r="BF66" s="95"/>
      <c r="BG66" s="95"/>
      <c r="BH66" s="9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  <c r="IV66" s="85"/>
    </row>
    <row r="67" spans="1:256">
      <c r="A67" s="85"/>
      <c r="AA67" s="181"/>
      <c r="AB67" s="181"/>
      <c r="AC67" s="181"/>
      <c r="AD67" s="181"/>
      <c r="AE67" s="181"/>
      <c r="BE67" s="95"/>
      <c r="BF67" s="95"/>
      <c r="BG67" s="95"/>
      <c r="BH67" s="9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  <c r="IV67" s="85"/>
    </row>
    <row r="68" spans="1:256">
      <c r="A68" s="85"/>
      <c r="AA68" s="181"/>
      <c r="AB68" s="181"/>
      <c r="AC68" s="181"/>
      <c r="AD68" s="181"/>
      <c r="AE68" s="181"/>
      <c r="BE68" s="95"/>
      <c r="BF68" s="95"/>
      <c r="BG68" s="95"/>
      <c r="BH68" s="9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  <c r="IV68" s="85"/>
    </row>
    <row r="69" spans="1:256">
      <c r="A69" s="85"/>
      <c r="AA69" s="181"/>
      <c r="AB69" s="181"/>
      <c r="AC69" s="181"/>
      <c r="AD69" s="181"/>
      <c r="AE69" s="181"/>
      <c r="BE69" s="95"/>
      <c r="BF69" s="95"/>
      <c r="BG69" s="95"/>
      <c r="BH69" s="9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  <c r="IV69" s="85"/>
    </row>
    <row r="70" spans="1:256">
      <c r="A70" s="85"/>
      <c r="H70" s="132"/>
      <c r="I70" s="132"/>
      <c r="J70" s="132"/>
      <c r="K70" s="95"/>
      <c r="AA70" s="181"/>
      <c r="AB70" s="181"/>
      <c r="AC70" s="181"/>
      <c r="AD70" s="181"/>
      <c r="AE70" s="181"/>
      <c r="BE70" s="95"/>
      <c r="BF70" s="95"/>
      <c r="BG70" s="95"/>
      <c r="BH70" s="9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  <c r="IV70" s="85"/>
    </row>
    <row r="71" spans="1:256">
      <c r="A71" s="85"/>
      <c r="J71" s="95"/>
      <c r="K71" s="95"/>
      <c r="AA71" s="181"/>
      <c r="AB71" s="181"/>
      <c r="AC71" s="181"/>
      <c r="AD71" s="181"/>
      <c r="AE71" s="181"/>
      <c r="BE71" s="95"/>
      <c r="BF71" s="95"/>
      <c r="BG71" s="95"/>
      <c r="BH71" s="9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  <c r="IV71" s="85"/>
    </row>
    <row r="72" spans="1:256">
      <c r="A72" s="85"/>
      <c r="J72" s="95"/>
      <c r="K72" s="95"/>
      <c r="AA72" s="181"/>
      <c r="AB72" s="181"/>
      <c r="AC72" s="181"/>
      <c r="AD72" s="181"/>
      <c r="AE72" s="181"/>
      <c r="BB72" s="100"/>
      <c r="BE72" s="95"/>
      <c r="BF72" s="95"/>
      <c r="BG72" s="95"/>
      <c r="BH72" s="9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  <c r="IV72" s="85"/>
    </row>
    <row r="73" spans="1:256">
      <c r="A73" s="85"/>
      <c r="J73" s="95"/>
      <c r="K73" s="95"/>
      <c r="AA73" s="181"/>
      <c r="AB73" s="181"/>
      <c r="AC73" s="181"/>
      <c r="AD73" s="181"/>
      <c r="AE73" s="181"/>
      <c r="BE73" s="95"/>
      <c r="BF73" s="95"/>
      <c r="BG73" s="95"/>
      <c r="BH73" s="9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  <c r="IV73" s="85"/>
    </row>
    <row r="74" spans="1:256">
      <c r="A74" s="85"/>
      <c r="J74" s="95"/>
      <c r="K74" s="95"/>
      <c r="AA74" s="181"/>
      <c r="AB74" s="181"/>
      <c r="AC74" s="181"/>
      <c r="AD74" s="181"/>
      <c r="AE74" s="181"/>
      <c r="BE74" s="95"/>
      <c r="BF74" s="95"/>
      <c r="BG74" s="95"/>
      <c r="BH74" s="9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  <c r="IV74" s="85"/>
    </row>
    <row r="75" spans="1:256">
      <c r="A75" s="85"/>
      <c r="J75" s="95"/>
      <c r="K75" s="95"/>
      <c r="AA75" s="181"/>
      <c r="AB75" s="181"/>
      <c r="AC75" s="181"/>
      <c r="AD75" s="181"/>
      <c r="AE75" s="181"/>
      <c r="BE75" s="95"/>
      <c r="BF75" s="95"/>
      <c r="BG75" s="95"/>
      <c r="BH75" s="9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  <c r="IV75" s="85"/>
    </row>
    <row r="76" spans="1:256">
      <c r="A76" s="85"/>
      <c r="J76" s="95"/>
      <c r="K76" s="95"/>
      <c r="AA76" s="181"/>
      <c r="AB76" s="181"/>
      <c r="AC76" s="181"/>
      <c r="AD76" s="181"/>
      <c r="AE76" s="181"/>
      <c r="BE76" s="95"/>
      <c r="BF76" s="95"/>
      <c r="BG76" s="95"/>
      <c r="BH76" s="9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</row>
    <row r="77" spans="1:256">
      <c r="A77" s="85"/>
      <c r="J77" s="95"/>
      <c r="K77" s="95"/>
      <c r="AA77" s="181"/>
      <c r="AB77" s="181"/>
      <c r="AC77" s="181"/>
      <c r="AD77" s="181"/>
      <c r="AE77" s="181"/>
      <c r="BE77" s="95"/>
      <c r="BF77" s="95"/>
      <c r="BG77" s="95"/>
      <c r="BH77" s="9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85"/>
      <c r="FI77" s="85"/>
      <c r="FJ77" s="85"/>
      <c r="FK77" s="85"/>
      <c r="FL77" s="85"/>
      <c r="FM77" s="85"/>
      <c r="FN77" s="85"/>
      <c r="FO77" s="85"/>
      <c r="FP77" s="85"/>
      <c r="FQ77" s="85"/>
      <c r="FR77" s="85"/>
      <c r="FS77" s="85"/>
      <c r="FT77" s="85"/>
      <c r="FU77" s="85"/>
      <c r="FV77" s="85"/>
      <c r="FW77" s="85"/>
      <c r="FX77" s="85"/>
      <c r="FY77" s="85"/>
      <c r="FZ77" s="85"/>
      <c r="GA77" s="85"/>
      <c r="GB77" s="85"/>
      <c r="GC77" s="85"/>
      <c r="GD77" s="85"/>
      <c r="GE77" s="85"/>
      <c r="GF77" s="85"/>
      <c r="GG77" s="85"/>
      <c r="GH77" s="85"/>
      <c r="GI77" s="85"/>
      <c r="GJ77" s="85"/>
      <c r="GK77" s="85"/>
      <c r="GL77" s="85"/>
      <c r="GM77" s="85"/>
      <c r="GN77" s="85"/>
      <c r="GO77" s="85"/>
      <c r="GP77" s="85"/>
      <c r="GQ77" s="85"/>
      <c r="GR77" s="85"/>
      <c r="GS77" s="85"/>
      <c r="GT77" s="85"/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/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/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/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</row>
    <row r="78" spans="1:256">
      <c r="A78" s="85"/>
      <c r="J78" s="95"/>
      <c r="K78" s="95"/>
      <c r="AA78" s="181"/>
      <c r="AB78" s="181"/>
      <c r="AC78" s="181"/>
      <c r="AD78" s="181"/>
      <c r="AE78" s="181"/>
      <c r="BE78" s="95"/>
      <c r="BF78" s="95"/>
      <c r="BG78" s="95"/>
      <c r="BH78" s="9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5"/>
      <c r="GM78" s="85"/>
      <c r="GN78" s="85"/>
      <c r="GO78" s="85"/>
      <c r="GP78" s="85"/>
      <c r="GQ78" s="85"/>
      <c r="GR78" s="85"/>
      <c r="GS78" s="85"/>
      <c r="GT78" s="85"/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/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/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/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</row>
    <row r="79" spans="1:256">
      <c r="A79" s="85"/>
      <c r="J79" s="95"/>
      <c r="K79" s="95"/>
      <c r="AA79" s="181"/>
      <c r="AB79" s="181"/>
      <c r="AC79" s="181"/>
      <c r="AD79" s="181"/>
      <c r="AE79" s="181"/>
      <c r="BE79" s="95"/>
      <c r="BF79" s="95"/>
      <c r="BG79" s="95"/>
      <c r="BH79" s="9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5"/>
      <c r="GM79" s="85"/>
      <c r="GN79" s="85"/>
      <c r="GO79" s="85"/>
      <c r="GP79" s="85"/>
      <c r="GQ79" s="85"/>
      <c r="GR79" s="85"/>
      <c r="GS79" s="85"/>
      <c r="GT79" s="85"/>
      <c r="GU79" s="85"/>
      <c r="GV79" s="85"/>
      <c r="GW79" s="85"/>
      <c r="GX79" s="85"/>
      <c r="GY79" s="85"/>
      <c r="GZ79" s="85"/>
      <c r="HA79" s="85"/>
      <c r="HB79" s="85"/>
      <c r="HC79" s="85"/>
      <c r="HD79" s="85"/>
      <c r="HE79" s="85"/>
      <c r="HF79" s="85"/>
      <c r="HG79" s="85"/>
      <c r="HH79" s="85"/>
      <c r="HI79" s="85"/>
      <c r="HJ79" s="85"/>
      <c r="HK79" s="85"/>
      <c r="HL79" s="85"/>
      <c r="HM79" s="85"/>
      <c r="HN79" s="85"/>
      <c r="HO79" s="85"/>
      <c r="HP79" s="85"/>
      <c r="HQ79" s="85"/>
      <c r="HR79" s="85"/>
      <c r="HS79" s="85"/>
      <c r="HT79" s="85"/>
      <c r="HU79" s="85"/>
      <c r="HV79" s="85"/>
      <c r="HW79" s="85"/>
      <c r="HX79" s="85"/>
      <c r="HY79" s="85"/>
      <c r="HZ79" s="85"/>
      <c r="IA79" s="85"/>
      <c r="IB79" s="85"/>
      <c r="IC79" s="85"/>
      <c r="ID79" s="85"/>
      <c r="IE79" s="85"/>
      <c r="IF79" s="85"/>
      <c r="IG79" s="85"/>
      <c r="IH79" s="85"/>
      <c r="II79" s="85"/>
      <c r="IJ79" s="85"/>
      <c r="IK79" s="85"/>
      <c r="IL79" s="85"/>
      <c r="IM79" s="85"/>
      <c r="IN79" s="85"/>
      <c r="IO79" s="85"/>
      <c r="IP79" s="85"/>
      <c r="IQ79" s="85"/>
      <c r="IR79" s="85"/>
      <c r="IS79" s="85"/>
      <c r="IT79" s="85"/>
      <c r="IU79" s="85"/>
      <c r="IV79" s="85"/>
    </row>
    <row r="80" spans="1:256">
      <c r="A80" s="85"/>
      <c r="J80" s="95"/>
      <c r="K80" s="95"/>
      <c r="AA80" s="181"/>
      <c r="AB80" s="181"/>
      <c r="AC80" s="181"/>
      <c r="AD80" s="181"/>
      <c r="AE80" s="181"/>
      <c r="BE80" s="95"/>
      <c r="BF80" s="95"/>
      <c r="BG80" s="95"/>
      <c r="BH80" s="9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85"/>
      <c r="FR80" s="85"/>
      <c r="FS80" s="85"/>
      <c r="FT80" s="85"/>
      <c r="FU80" s="85"/>
      <c r="FV80" s="85"/>
      <c r="FW80" s="85"/>
      <c r="FX80" s="85"/>
      <c r="FY80" s="85"/>
      <c r="FZ80" s="85"/>
      <c r="GA80" s="85"/>
      <c r="GB80" s="85"/>
      <c r="GC80" s="85"/>
      <c r="GD80" s="85"/>
      <c r="GE80" s="85"/>
      <c r="GF80" s="85"/>
      <c r="GG80" s="85"/>
      <c r="GH80" s="85"/>
      <c r="GI80" s="85"/>
      <c r="GJ80" s="85"/>
      <c r="GK80" s="85"/>
      <c r="GL80" s="85"/>
      <c r="GM80" s="85"/>
      <c r="GN80" s="85"/>
      <c r="GO80" s="85"/>
      <c r="GP80" s="85"/>
      <c r="GQ80" s="85"/>
      <c r="GR80" s="85"/>
      <c r="GS80" s="85"/>
      <c r="GT80" s="85"/>
      <c r="GU80" s="85"/>
      <c r="GV80" s="85"/>
      <c r="GW80" s="85"/>
      <c r="GX80" s="85"/>
      <c r="GY80" s="85"/>
      <c r="GZ80" s="85"/>
      <c r="HA80" s="85"/>
      <c r="HB80" s="85"/>
      <c r="HC80" s="85"/>
      <c r="HD80" s="85"/>
      <c r="HE80" s="85"/>
      <c r="HF80" s="85"/>
      <c r="HG80" s="85"/>
      <c r="HH80" s="85"/>
      <c r="HI80" s="85"/>
      <c r="HJ80" s="85"/>
      <c r="HK80" s="85"/>
      <c r="HL80" s="85"/>
      <c r="HM80" s="85"/>
      <c r="HN80" s="85"/>
      <c r="HO80" s="85"/>
      <c r="HP80" s="85"/>
      <c r="HQ80" s="85"/>
      <c r="HR80" s="85"/>
      <c r="HS80" s="85"/>
      <c r="HT80" s="85"/>
      <c r="HU80" s="85"/>
      <c r="HV80" s="85"/>
      <c r="HW80" s="85"/>
      <c r="HX80" s="85"/>
      <c r="HY80" s="85"/>
      <c r="HZ80" s="85"/>
      <c r="IA80" s="85"/>
      <c r="IB80" s="85"/>
      <c r="IC80" s="85"/>
      <c r="ID80" s="85"/>
      <c r="IE80" s="85"/>
      <c r="IF80" s="85"/>
      <c r="IG80" s="85"/>
      <c r="IH80" s="85"/>
      <c r="II80" s="85"/>
      <c r="IJ80" s="85"/>
      <c r="IK80" s="85"/>
      <c r="IL80" s="85"/>
      <c r="IM80" s="85"/>
      <c r="IN80" s="85"/>
      <c r="IO80" s="85"/>
      <c r="IP80" s="85"/>
      <c r="IQ80" s="85"/>
      <c r="IR80" s="85"/>
      <c r="IS80" s="85"/>
      <c r="IT80" s="85"/>
      <c r="IU80" s="85"/>
      <c r="IV80" s="85"/>
    </row>
    <row r="81" spans="1:256">
      <c r="A81" s="85"/>
      <c r="B81" s="85"/>
      <c r="C81" s="85"/>
      <c r="D81" s="85"/>
      <c r="E81" s="85"/>
      <c r="F81" s="85"/>
      <c r="G81" s="85"/>
      <c r="H81" s="85"/>
      <c r="I81" s="85"/>
      <c r="J81" s="95"/>
      <c r="K81" s="95"/>
      <c r="AA81" s="181"/>
      <c r="AB81" s="181"/>
      <c r="AC81" s="181"/>
      <c r="AD81" s="181"/>
      <c r="AE81" s="181"/>
      <c r="BE81" s="95"/>
      <c r="BF81" s="95"/>
      <c r="BG81" s="95"/>
      <c r="BH81" s="9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  <c r="GQ81" s="85"/>
      <c r="GR81" s="85"/>
      <c r="GS81" s="85"/>
      <c r="GT81" s="85"/>
      <c r="GU81" s="85"/>
      <c r="GV81" s="85"/>
      <c r="GW81" s="85"/>
      <c r="GX81" s="85"/>
      <c r="GY81" s="85"/>
      <c r="GZ81" s="85"/>
      <c r="HA81" s="85"/>
      <c r="HB81" s="85"/>
      <c r="HC81" s="85"/>
      <c r="HD81" s="85"/>
      <c r="HE81" s="85"/>
      <c r="HF81" s="85"/>
      <c r="HG81" s="85"/>
      <c r="HH81" s="85"/>
      <c r="HI81" s="85"/>
      <c r="HJ81" s="85"/>
      <c r="HK81" s="85"/>
      <c r="HL81" s="85"/>
      <c r="HM81" s="85"/>
      <c r="HN81" s="85"/>
      <c r="HO81" s="85"/>
      <c r="HP81" s="85"/>
      <c r="HQ81" s="85"/>
      <c r="HR81" s="85"/>
      <c r="HS81" s="85"/>
      <c r="HT81" s="85"/>
      <c r="HU81" s="85"/>
      <c r="HV81" s="85"/>
      <c r="HW81" s="85"/>
      <c r="HX81" s="85"/>
      <c r="HY81" s="85"/>
      <c r="HZ81" s="85"/>
      <c r="IA81" s="85"/>
      <c r="IB81" s="85"/>
      <c r="IC81" s="85"/>
      <c r="ID81" s="85"/>
      <c r="IE81" s="85"/>
      <c r="IF81" s="85"/>
      <c r="IG81" s="85"/>
      <c r="IH81" s="85"/>
      <c r="II81" s="85"/>
      <c r="IJ81" s="85"/>
      <c r="IK81" s="85"/>
      <c r="IL81" s="85"/>
      <c r="IM81" s="85"/>
      <c r="IN81" s="85"/>
      <c r="IO81" s="85"/>
      <c r="IP81" s="85"/>
      <c r="IQ81" s="85"/>
      <c r="IR81" s="85"/>
      <c r="IS81" s="85"/>
      <c r="IT81" s="85"/>
      <c r="IU81" s="85"/>
      <c r="IV81" s="85"/>
    </row>
    <row r="82" spans="1:256">
      <c r="A82" s="85"/>
      <c r="B82" s="85"/>
      <c r="C82" s="85"/>
      <c r="D82" s="85"/>
      <c r="E82" s="85"/>
      <c r="F82" s="85"/>
      <c r="G82" s="85"/>
      <c r="H82" s="85"/>
      <c r="I82" s="85"/>
      <c r="J82" s="95"/>
      <c r="K82" s="95"/>
      <c r="AA82" s="181"/>
      <c r="AB82" s="181"/>
      <c r="AC82" s="181"/>
      <c r="AD82" s="181"/>
      <c r="AE82" s="181"/>
      <c r="BE82" s="95"/>
      <c r="BF82" s="95"/>
      <c r="BG82" s="95"/>
      <c r="BH82" s="9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85"/>
      <c r="GW82" s="85"/>
      <c r="GX82" s="85"/>
      <c r="GY82" s="85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85"/>
      <c r="HK82" s="85"/>
      <c r="HL82" s="85"/>
      <c r="HM82" s="85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85"/>
      <c r="IM82" s="85"/>
      <c r="IN82" s="85"/>
      <c r="IO82" s="85"/>
      <c r="IP82" s="85"/>
      <c r="IQ82" s="85"/>
      <c r="IR82" s="85"/>
      <c r="IS82" s="85"/>
      <c r="IT82" s="85"/>
      <c r="IU82" s="85"/>
      <c r="IV82" s="85"/>
    </row>
    <row r="83" spans="1:256">
      <c r="A83" s="85"/>
      <c r="B83" s="85"/>
      <c r="C83" s="85"/>
      <c r="D83" s="85"/>
      <c r="E83" s="85"/>
      <c r="F83" s="85"/>
      <c r="G83" s="85"/>
      <c r="H83" s="85"/>
      <c r="I83" s="85"/>
      <c r="J83" s="95"/>
      <c r="K83" s="95"/>
      <c r="AA83" s="181"/>
      <c r="AB83" s="181"/>
      <c r="AC83" s="181"/>
      <c r="AD83" s="181"/>
      <c r="AE83" s="181"/>
      <c r="BE83" s="95"/>
      <c r="BF83" s="95"/>
      <c r="BG83" s="95"/>
      <c r="BH83" s="9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85"/>
      <c r="FU83" s="85"/>
      <c r="FV83" s="85"/>
      <c r="FW83" s="85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  <c r="GQ83" s="85"/>
      <c r="GR83" s="85"/>
      <c r="GS83" s="85"/>
      <c r="GT83" s="85"/>
      <c r="GU83" s="85"/>
      <c r="GV83" s="85"/>
      <c r="GW83" s="85"/>
      <c r="GX83" s="85"/>
      <c r="GY83" s="85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85"/>
      <c r="HK83" s="85"/>
      <c r="HL83" s="85"/>
      <c r="HM83" s="85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85"/>
      <c r="IM83" s="85"/>
      <c r="IN83" s="85"/>
      <c r="IO83" s="85"/>
      <c r="IP83" s="85"/>
      <c r="IQ83" s="85"/>
      <c r="IR83" s="85"/>
      <c r="IS83" s="85"/>
      <c r="IT83" s="85"/>
      <c r="IU83" s="85"/>
      <c r="IV83" s="85"/>
    </row>
    <row r="84" spans="1:256">
      <c r="A84" s="85"/>
      <c r="B84" s="85"/>
      <c r="C84" s="85"/>
      <c r="D84" s="85"/>
      <c r="E84" s="85"/>
      <c r="F84" s="85"/>
      <c r="G84" s="85"/>
      <c r="H84" s="85"/>
      <c r="I84" s="85"/>
      <c r="J84" s="95"/>
      <c r="K84" s="95"/>
      <c r="AA84" s="181"/>
      <c r="AB84" s="181"/>
      <c r="AC84" s="181"/>
      <c r="AD84" s="181"/>
      <c r="AE84" s="181"/>
      <c r="BE84" s="95"/>
      <c r="BF84" s="95"/>
      <c r="BG84" s="95"/>
      <c r="BH84" s="9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5"/>
      <c r="FL84" s="85"/>
      <c r="FM84" s="85"/>
      <c r="FN84" s="85"/>
      <c r="FO84" s="85"/>
      <c r="FP84" s="85"/>
      <c r="FQ84" s="85"/>
      <c r="FR84" s="85"/>
      <c r="FS84" s="85"/>
      <c r="FT84" s="85"/>
      <c r="FU84" s="85"/>
      <c r="FV84" s="85"/>
      <c r="FW84" s="85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85"/>
      <c r="GM84" s="85"/>
      <c r="GN84" s="85"/>
      <c r="GO84" s="85"/>
      <c r="GP84" s="85"/>
      <c r="GQ84" s="85"/>
      <c r="GR84" s="85"/>
      <c r="GS84" s="85"/>
      <c r="GT84" s="85"/>
      <c r="GU84" s="85"/>
      <c r="GV84" s="85"/>
      <c r="GW84" s="85"/>
      <c r="GX84" s="85"/>
      <c r="GY84" s="85"/>
      <c r="GZ84" s="85"/>
      <c r="HA84" s="85"/>
      <c r="HB84" s="85"/>
      <c r="HC84" s="85"/>
      <c r="HD84" s="85"/>
      <c r="HE84" s="85"/>
      <c r="HF84" s="85"/>
      <c r="HG84" s="85"/>
      <c r="HH84" s="85"/>
      <c r="HI84" s="85"/>
      <c r="HJ84" s="85"/>
      <c r="HK84" s="85"/>
      <c r="HL84" s="85"/>
      <c r="HM84" s="85"/>
      <c r="HN84" s="85"/>
      <c r="HO84" s="85"/>
      <c r="HP84" s="85"/>
      <c r="HQ84" s="85"/>
      <c r="HR84" s="85"/>
      <c r="HS84" s="85"/>
      <c r="HT84" s="85"/>
      <c r="HU84" s="85"/>
      <c r="HV84" s="85"/>
      <c r="HW84" s="85"/>
      <c r="HX84" s="85"/>
      <c r="HY84" s="85"/>
      <c r="HZ84" s="85"/>
      <c r="IA84" s="85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85"/>
      <c r="IM84" s="85"/>
      <c r="IN84" s="85"/>
      <c r="IO84" s="85"/>
      <c r="IP84" s="85"/>
      <c r="IQ84" s="85"/>
      <c r="IR84" s="85"/>
      <c r="IS84" s="85"/>
      <c r="IT84" s="85"/>
      <c r="IU84" s="85"/>
      <c r="IV84" s="85"/>
    </row>
    <row r="85" spans="1:256">
      <c r="A85" s="85"/>
      <c r="B85" s="85"/>
      <c r="C85" s="85"/>
      <c r="D85" s="85"/>
      <c r="E85" s="85"/>
      <c r="F85" s="85"/>
      <c r="G85" s="85"/>
      <c r="H85" s="85"/>
      <c r="I85" s="85"/>
      <c r="J85" s="95"/>
      <c r="K85" s="95"/>
      <c r="AA85" s="181"/>
      <c r="AB85" s="181"/>
      <c r="AC85" s="181"/>
      <c r="AD85" s="181"/>
      <c r="AE85" s="181"/>
      <c r="BE85" s="95"/>
      <c r="BF85" s="95"/>
      <c r="BG85" s="95"/>
      <c r="BH85" s="9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85"/>
      <c r="HK85" s="85"/>
      <c r="HL85" s="85"/>
      <c r="HM85" s="85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5"/>
      <c r="IP85" s="85"/>
      <c r="IQ85" s="85"/>
      <c r="IR85" s="85"/>
      <c r="IS85" s="85"/>
      <c r="IT85" s="85"/>
      <c r="IU85" s="85"/>
      <c r="IV85" s="85"/>
    </row>
    <row r="86" spans="1:256">
      <c r="A86" s="85"/>
      <c r="B86" s="85"/>
      <c r="C86" s="85"/>
      <c r="D86" s="85"/>
      <c r="E86" s="85"/>
      <c r="F86" s="85"/>
      <c r="G86" s="85"/>
      <c r="H86" s="85"/>
      <c r="I86" s="85"/>
      <c r="J86" s="95"/>
      <c r="K86" s="95"/>
      <c r="AA86" s="181"/>
      <c r="AB86" s="181"/>
      <c r="AC86" s="181"/>
      <c r="AD86" s="181"/>
      <c r="AE86" s="181"/>
      <c r="BE86" s="95"/>
      <c r="BF86" s="95"/>
      <c r="BG86" s="95"/>
      <c r="BH86" s="9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85"/>
      <c r="FI86" s="85"/>
      <c r="FJ86" s="85"/>
      <c r="FK86" s="85"/>
      <c r="FL86" s="85"/>
      <c r="FM86" s="85"/>
      <c r="FN86" s="85"/>
      <c r="FO86" s="85"/>
      <c r="FP86" s="85"/>
      <c r="FQ86" s="85"/>
      <c r="FR86" s="85"/>
      <c r="FS86" s="85"/>
      <c r="FT86" s="85"/>
      <c r="FU86" s="85"/>
      <c r="FV86" s="85"/>
      <c r="FW86" s="85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85"/>
      <c r="GM86" s="85"/>
      <c r="GN86" s="85"/>
      <c r="GO86" s="85"/>
      <c r="GP86" s="85"/>
      <c r="GQ86" s="85"/>
      <c r="GR86" s="85"/>
      <c r="GS86" s="85"/>
      <c r="GT86" s="85"/>
      <c r="GU86" s="85"/>
      <c r="GV86" s="85"/>
      <c r="GW86" s="85"/>
      <c r="GX86" s="85"/>
      <c r="GY86" s="85"/>
      <c r="GZ86" s="85"/>
      <c r="HA86" s="85"/>
      <c r="HB86" s="85"/>
      <c r="HC86" s="85"/>
      <c r="HD86" s="85"/>
      <c r="HE86" s="85"/>
      <c r="HF86" s="85"/>
      <c r="HG86" s="85"/>
      <c r="HH86" s="85"/>
      <c r="HI86" s="85"/>
      <c r="HJ86" s="85"/>
      <c r="HK86" s="85"/>
      <c r="HL86" s="85"/>
      <c r="HM86" s="85"/>
      <c r="HN86" s="85"/>
      <c r="HO86" s="85"/>
      <c r="HP86" s="85"/>
      <c r="HQ86" s="85"/>
      <c r="HR86" s="85"/>
      <c r="HS86" s="85"/>
      <c r="HT86" s="85"/>
      <c r="HU86" s="85"/>
      <c r="HV86" s="85"/>
      <c r="HW86" s="85"/>
      <c r="HX86" s="85"/>
      <c r="HY86" s="85"/>
      <c r="HZ86" s="85"/>
      <c r="IA86" s="85"/>
      <c r="IB86" s="85"/>
      <c r="IC86" s="85"/>
      <c r="ID86" s="85"/>
      <c r="IE86" s="85"/>
      <c r="IF86" s="85"/>
      <c r="IG86" s="85"/>
      <c r="IH86" s="85"/>
      <c r="II86" s="85"/>
      <c r="IJ86" s="85"/>
      <c r="IK86" s="85"/>
      <c r="IL86" s="85"/>
      <c r="IM86" s="85"/>
      <c r="IN86" s="85"/>
      <c r="IO86" s="85"/>
      <c r="IP86" s="85"/>
      <c r="IQ86" s="85"/>
      <c r="IR86" s="85"/>
      <c r="IS86" s="85"/>
      <c r="IT86" s="85"/>
      <c r="IU86" s="85"/>
      <c r="IV86" s="85"/>
    </row>
    <row r="87" spans="1:256">
      <c r="A87" s="85"/>
      <c r="B87" s="85"/>
      <c r="C87" s="85"/>
      <c r="D87" s="85"/>
      <c r="E87" s="85"/>
      <c r="F87" s="85"/>
      <c r="G87" s="85"/>
      <c r="H87" s="85"/>
      <c r="I87" s="85"/>
      <c r="J87" s="95"/>
      <c r="K87" s="95"/>
      <c r="AA87" s="181"/>
      <c r="AB87" s="181"/>
      <c r="AC87" s="181"/>
      <c r="AD87" s="181"/>
      <c r="AE87" s="181"/>
      <c r="BE87" s="95"/>
      <c r="BF87" s="95"/>
      <c r="BG87" s="95"/>
      <c r="BH87" s="9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85"/>
      <c r="FI87" s="85"/>
      <c r="FJ87" s="85"/>
      <c r="FK87" s="85"/>
      <c r="FL87" s="85"/>
      <c r="FM87" s="85"/>
      <c r="FN87" s="85"/>
      <c r="FO87" s="85"/>
      <c r="FP87" s="85"/>
      <c r="FQ87" s="85"/>
      <c r="FR87" s="85"/>
      <c r="FS87" s="85"/>
      <c r="FT87" s="85"/>
      <c r="FU87" s="85"/>
      <c r="FV87" s="85"/>
      <c r="FW87" s="85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  <c r="GQ87" s="85"/>
      <c r="GR87" s="85"/>
      <c r="GS87" s="85"/>
      <c r="GT87" s="85"/>
      <c r="GU87" s="85"/>
      <c r="GV87" s="85"/>
      <c r="GW87" s="85"/>
      <c r="GX87" s="85"/>
      <c r="GY87" s="85"/>
      <c r="GZ87" s="85"/>
      <c r="HA87" s="85"/>
      <c r="HB87" s="85"/>
      <c r="HC87" s="85"/>
      <c r="HD87" s="85"/>
      <c r="HE87" s="85"/>
      <c r="HF87" s="85"/>
      <c r="HG87" s="85"/>
      <c r="HH87" s="85"/>
      <c r="HI87" s="85"/>
      <c r="HJ87" s="85"/>
      <c r="HK87" s="85"/>
      <c r="HL87" s="85"/>
      <c r="HM87" s="85"/>
      <c r="HN87" s="85"/>
      <c r="HO87" s="85"/>
      <c r="HP87" s="85"/>
      <c r="HQ87" s="85"/>
      <c r="HR87" s="85"/>
      <c r="HS87" s="85"/>
      <c r="HT87" s="85"/>
      <c r="HU87" s="85"/>
      <c r="HV87" s="85"/>
      <c r="HW87" s="85"/>
      <c r="HX87" s="85"/>
      <c r="HY87" s="85"/>
      <c r="HZ87" s="85"/>
      <c r="IA87" s="85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85"/>
      <c r="IM87" s="85"/>
      <c r="IN87" s="85"/>
      <c r="IO87" s="85"/>
      <c r="IP87" s="85"/>
      <c r="IQ87" s="85"/>
      <c r="IR87" s="85"/>
      <c r="IS87" s="85"/>
      <c r="IT87" s="85"/>
      <c r="IU87" s="85"/>
      <c r="IV87" s="85"/>
    </row>
    <row r="88" spans="1:256">
      <c r="A88" s="85"/>
      <c r="B88" s="85"/>
      <c r="C88" s="85"/>
      <c r="D88" s="85"/>
      <c r="E88" s="85"/>
      <c r="F88" s="85"/>
      <c r="G88" s="85"/>
      <c r="H88" s="85"/>
      <c r="I88" s="85"/>
      <c r="J88" s="95"/>
      <c r="K88" s="95"/>
      <c r="AA88" s="181"/>
      <c r="BE88" s="95"/>
      <c r="BF88" s="95"/>
      <c r="BG88" s="95"/>
      <c r="BH88" s="9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</row>
    <row r="89" spans="1:256">
      <c r="A89" s="85"/>
      <c r="B89" s="85"/>
      <c r="C89" s="85"/>
      <c r="D89" s="85"/>
      <c r="E89" s="85"/>
      <c r="F89" s="85"/>
      <c r="G89" s="85"/>
      <c r="H89" s="85"/>
      <c r="I89" s="85"/>
      <c r="J89" s="95"/>
      <c r="K89" s="95"/>
      <c r="AA89" s="181"/>
      <c r="BE89" s="95"/>
      <c r="BF89" s="95"/>
      <c r="BG89" s="95"/>
      <c r="BH89" s="9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5"/>
      <c r="IP89" s="85"/>
      <c r="IQ89" s="85"/>
      <c r="IR89" s="85"/>
      <c r="IS89" s="85"/>
      <c r="IT89" s="85"/>
      <c r="IU89" s="85"/>
      <c r="IV89" s="85"/>
    </row>
    <row r="90" spans="1:256">
      <c r="A90" s="85"/>
      <c r="B90" s="85"/>
      <c r="C90" s="85"/>
      <c r="D90" s="85"/>
      <c r="E90" s="85"/>
      <c r="F90" s="85"/>
      <c r="G90" s="85"/>
      <c r="H90" s="85"/>
      <c r="I90" s="85"/>
      <c r="J90" s="95"/>
      <c r="K90" s="95"/>
      <c r="AA90" s="181"/>
      <c r="BE90" s="95"/>
      <c r="BF90" s="95"/>
      <c r="BG90" s="95"/>
      <c r="BH90" s="9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</row>
    <row r="91" spans="1:256">
      <c r="A91" s="85"/>
      <c r="B91" s="85"/>
      <c r="C91" s="85"/>
      <c r="D91" s="85"/>
      <c r="E91" s="85"/>
      <c r="F91" s="85"/>
      <c r="G91" s="85"/>
      <c r="H91" s="85"/>
      <c r="I91" s="85"/>
      <c r="J91" s="95"/>
      <c r="K91" s="95"/>
      <c r="AA91" s="181"/>
      <c r="BE91" s="95"/>
      <c r="BF91" s="95"/>
      <c r="BG91" s="95"/>
      <c r="BH91" s="9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5"/>
      <c r="IP91" s="85"/>
      <c r="IQ91" s="85"/>
      <c r="IR91" s="85"/>
      <c r="IS91" s="85"/>
      <c r="IT91" s="85"/>
      <c r="IU91" s="85"/>
      <c r="IV91" s="85"/>
    </row>
    <row r="92" spans="1:256">
      <c r="A92" s="85"/>
      <c r="B92" s="85"/>
      <c r="C92" s="85"/>
      <c r="D92" s="85"/>
      <c r="E92" s="85"/>
      <c r="F92" s="85"/>
      <c r="G92" s="85"/>
      <c r="H92" s="85"/>
      <c r="I92" s="85"/>
      <c r="J92" s="95"/>
      <c r="K92" s="95"/>
      <c r="AA92" s="181"/>
      <c r="BB92" s="100"/>
      <c r="BE92" s="95"/>
      <c r="BF92" s="95"/>
      <c r="BG92" s="95"/>
      <c r="BH92" s="9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</row>
    <row r="93" spans="1:256">
      <c r="A93" s="85"/>
      <c r="B93" s="85"/>
      <c r="C93" s="85"/>
      <c r="D93" s="85"/>
      <c r="E93" s="85"/>
      <c r="F93" s="85"/>
      <c r="G93" s="85"/>
      <c r="H93" s="85"/>
      <c r="I93" s="85"/>
      <c r="J93" s="95"/>
      <c r="K93" s="95"/>
      <c r="AA93" s="181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</row>
    <row r="94" spans="1:256">
      <c r="A94" s="85"/>
      <c r="B94" s="85"/>
      <c r="C94" s="85"/>
      <c r="D94" s="85"/>
      <c r="E94" s="85"/>
      <c r="F94" s="85"/>
      <c r="G94" s="85"/>
      <c r="H94" s="85"/>
      <c r="I94" s="85"/>
      <c r="J94" s="95"/>
      <c r="K94" s="95"/>
      <c r="AA94" s="181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</row>
    <row r="95" spans="1:256">
      <c r="A95" s="85"/>
      <c r="B95" s="85"/>
      <c r="C95" s="85"/>
      <c r="D95" s="85"/>
      <c r="E95" s="85"/>
      <c r="F95" s="85"/>
      <c r="G95" s="85"/>
      <c r="H95" s="85"/>
      <c r="I95" s="85"/>
      <c r="AA95" s="181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</row>
  </sheetData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zoomScale="87" zoomScaleNormal="87" workbookViewId="0"/>
  </sheetViews>
  <sheetFormatPr defaultColWidth="8.85546875" defaultRowHeight="15"/>
  <cols>
    <col min="1" max="1" width="64.5703125" style="187" customWidth="1"/>
    <col min="2" max="2" width="20.85546875" style="187" customWidth="1"/>
    <col min="3" max="256" width="11.42578125" style="187" customWidth="1"/>
    <col min="257" max="16384" width="8.85546875" style="194"/>
  </cols>
  <sheetData>
    <row r="1" spans="1:2" ht="23.25">
      <c r="A1" s="186" t="str">
        <f>B4&amp;" "&amp;B6&amp;" for "&amp;B7</f>
        <v>CS-CPP Master File for July 2017 - June 2018</v>
      </c>
    </row>
    <row r="2" spans="1:2">
      <c r="A2" s="188" t="s">
        <v>184</v>
      </c>
      <c r="B2" s="187" t="s">
        <v>185</v>
      </c>
    </row>
    <row r="3" spans="1:2">
      <c r="A3" s="188" t="s">
        <v>186</v>
      </c>
      <c r="B3" s="189" t="s">
        <v>187</v>
      </c>
    </row>
    <row r="4" spans="1:2">
      <c r="A4" s="188" t="s">
        <v>188</v>
      </c>
      <c r="B4" s="189" t="s">
        <v>189</v>
      </c>
    </row>
    <row r="5" spans="1:2">
      <c r="A5" s="188" t="s">
        <v>190</v>
      </c>
    </row>
    <row r="6" spans="1:2">
      <c r="A6" s="188" t="s">
        <v>191</v>
      </c>
      <c r="B6" s="190" t="s">
        <v>192</v>
      </c>
    </row>
    <row r="7" spans="1:2">
      <c r="A7" s="188" t="s">
        <v>193</v>
      </c>
      <c r="B7" s="190" t="s">
        <v>194</v>
      </c>
    </row>
    <row r="8" spans="1:2">
      <c r="A8" s="188"/>
      <c r="B8" s="191"/>
    </row>
    <row r="9" spans="1:2">
      <c r="A9" s="188"/>
    </row>
    <row r="10" spans="1:2">
      <c r="A10" s="188"/>
    </row>
    <row r="11" spans="1:2">
      <c r="A11" s="188"/>
      <c r="B11" s="189" t="s">
        <v>5</v>
      </c>
    </row>
    <row r="12" spans="1:2">
      <c r="A12" s="188" t="s">
        <v>195</v>
      </c>
      <c r="B12" s="192">
        <f ca="1">TODAY()</f>
        <v>44025</v>
      </c>
    </row>
    <row r="15" spans="1:2" ht="23.25">
      <c r="A15" s="193" t="s">
        <v>196</v>
      </c>
    </row>
    <row r="17" spans="1:1" ht="23.25">
      <c r="A17" s="193"/>
    </row>
    <row r="18" spans="1:1">
      <c r="A18" s="188"/>
    </row>
  </sheetData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97"/>
  <sheetViews>
    <sheetView zoomScale="80" zoomScaleNormal="80" workbookViewId="0"/>
  </sheetViews>
  <sheetFormatPr defaultColWidth="17.42578125" defaultRowHeight="15"/>
  <cols>
    <col min="1" max="1" width="7.85546875" style="196" customWidth="1"/>
    <col min="2" max="2" width="19.140625" style="196" customWidth="1"/>
    <col min="3" max="3" width="12.42578125" style="196" customWidth="1"/>
    <col min="4" max="4" width="14.140625" style="196" customWidth="1"/>
    <col min="5" max="5" width="17.42578125" style="196" bestFit="1" customWidth="1"/>
    <col min="6" max="6" width="14" style="196" customWidth="1"/>
    <col min="7" max="7" width="22.85546875" style="196" customWidth="1"/>
    <col min="8" max="8" width="16.85546875" style="196" customWidth="1"/>
    <col min="9" max="9" width="17.85546875" style="196" customWidth="1"/>
    <col min="10" max="10" width="20.42578125" style="196" customWidth="1"/>
    <col min="11" max="11" width="12.42578125" style="196" bestFit="1" customWidth="1"/>
    <col min="12" max="12" width="19.85546875" style="196" bestFit="1" customWidth="1"/>
    <col min="13" max="13" width="6.85546875" style="196" customWidth="1"/>
    <col min="14" max="14" width="18.5703125" style="196" customWidth="1"/>
    <col min="15" max="15" width="12.85546875" style="196" customWidth="1"/>
    <col min="16" max="16" width="18.140625" style="196" bestFit="1" customWidth="1"/>
    <col min="17" max="17" width="12.85546875" style="196" bestFit="1" customWidth="1"/>
    <col min="18" max="18" width="14.85546875" style="196" bestFit="1" customWidth="1"/>
    <col min="19" max="19" width="11.140625" style="196" bestFit="1" customWidth="1"/>
    <col min="20" max="20" width="17.42578125" style="196"/>
    <col min="21" max="22" width="18.5703125" style="196" customWidth="1"/>
    <col min="23" max="23" width="16.140625" style="196" customWidth="1"/>
    <col min="24" max="27" width="17.42578125" style="196"/>
    <col min="28" max="28" width="23.140625" style="196" customWidth="1"/>
    <col min="29" max="32" width="17.42578125" style="196"/>
    <col min="33" max="33" width="19.85546875" style="196" customWidth="1"/>
    <col min="34" max="37" width="17.42578125" style="196"/>
    <col min="38" max="38" width="19.85546875" style="196" customWidth="1"/>
    <col min="39" max="256" width="17.42578125" style="196"/>
    <col min="257" max="16384" width="17.42578125" style="197"/>
  </cols>
  <sheetData>
    <row r="1" spans="1:256" ht="15.75" thickBot="1"/>
    <row r="2" spans="1:256">
      <c r="A2" s="198"/>
      <c r="B2" s="199"/>
      <c r="C2" s="199"/>
      <c r="D2" s="199"/>
      <c r="E2" s="199"/>
      <c r="F2" s="200"/>
      <c r="G2" s="201"/>
      <c r="H2" s="201"/>
      <c r="I2" s="199"/>
      <c r="J2" s="202"/>
      <c r="K2" s="203"/>
      <c r="O2" s="204"/>
      <c r="P2" s="188"/>
      <c r="AR2" s="205"/>
      <c r="AS2" s="205"/>
      <c r="AT2" s="205"/>
      <c r="AU2" s="205"/>
      <c r="BE2" s="206"/>
      <c r="BF2" s="206"/>
      <c r="BG2" s="206"/>
      <c r="BH2" s="206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</row>
    <row r="3" spans="1:256" ht="23.25">
      <c r="A3" s="207" t="s">
        <v>203</v>
      </c>
      <c r="B3" s="208"/>
      <c r="C3" s="208"/>
      <c r="D3" s="208"/>
      <c r="E3" s="209"/>
      <c r="F3" s="208"/>
      <c r="G3" s="208"/>
      <c r="H3" s="208"/>
      <c r="I3" s="208"/>
      <c r="J3" s="210"/>
      <c r="K3" s="211"/>
      <c r="L3" s="211"/>
      <c r="M3" s="211"/>
      <c r="N3" s="211"/>
      <c r="O3" s="204"/>
      <c r="P3" s="204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05"/>
      <c r="AS3" s="205"/>
      <c r="AT3" s="205"/>
      <c r="AU3" s="205"/>
      <c r="AV3" s="211"/>
      <c r="AW3" s="211"/>
      <c r="AX3" s="211"/>
      <c r="AY3" s="211"/>
      <c r="AZ3" s="211"/>
      <c r="BA3" s="211"/>
      <c r="BB3" s="211"/>
      <c r="BC3" s="211"/>
      <c r="BD3" s="211"/>
      <c r="BE3" s="206"/>
      <c r="BF3" s="206"/>
      <c r="BG3" s="206"/>
      <c r="BH3" s="206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  <c r="IV3" s="197"/>
    </row>
    <row r="4" spans="1:256" ht="15.75">
      <c r="A4" s="212"/>
      <c r="B4" s="208"/>
      <c r="C4" s="208"/>
      <c r="D4" s="208"/>
      <c r="E4" s="209"/>
      <c r="F4" s="208"/>
      <c r="G4" s="208"/>
      <c r="H4" s="208"/>
      <c r="I4" s="208"/>
      <c r="J4" s="210"/>
      <c r="K4" s="211"/>
      <c r="L4" s="211"/>
      <c r="M4" s="211"/>
      <c r="N4" s="211"/>
      <c r="O4" s="204"/>
      <c r="P4" s="204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05"/>
      <c r="AS4" s="205"/>
      <c r="AT4" s="205"/>
      <c r="AU4" s="205"/>
      <c r="AV4" s="211"/>
      <c r="AW4" s="211"/>
      <c r="AX4" s="211"/>
      <c r="AY4" s="211"/>
      <c r="AZ4" s="211"/>
      <c r="BA4" s="211"/>
      <c r="BB4" s="211"/>
      <c r="BC4" s="211"/>
      <c r="BD4" s="211"/>
      <c r="BE4" s="206"/>
      <c r="BF4" s="206"/>
      <c r="BG4" s="206"/>
      <c r="BH4" s="206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  <c r="IT4" s="197"/>
      <c r="IU4" s="197"/>
      <c r="IV4" s="197"/>
    </row>
    <row r="5" spans="1:256" ht="15.75">
      <c r="A5" s="213" t="s">
        <v>140</v>
      </c>
      <c r="B5" s="162"/>
      <c r="C5" s="162"/>
      <c r="D5" s="162"/>
      <c r="E5" s="162"/>
      <c r="F5" s="162"/>
      <c r="G5" s="214" t="s">
        <v>141</v>
      </c>
      <c r="H5" s="162"/>
      <c r="I5" s="162"/>
      <c r="J5" s="215" t="s">
        <v>141</v>
      </c>
      <c r="L5" s="216"/>
      <c r="M5" s="216"/>
      <c r="O5" s="204"/>
      <c r="P5" s="188"/>
      <c r="AR5" s="205"/>
      <c r="AS5" s="205"/>
      <c r="AT5" s="205"/>
      <c r="AU5" s="205"/>
      <c r="BB5" s="211"/>
      <c r="BE5" s="206"/>
      <c r="BF5" s="206"/>
      <c r="BG5" s="206"/>
      <c r="BH5" s="206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97"/>
      <c r="IU5" s="197"/>
      <c r="IV5" s="197"/>
    </row>
    <row r="6" spans="1:256">
      <c r="A6" s="161"/>
      <c r="B6" s="162" t="s">
        <v>142</v>
      </c>
      <c r="C6" s="162"/>
      <c r="D6" s="162"/>
      <c r="E6" s="162"/>
      <c r="F6" s="108" t="s">
        <v>143</v>
      </c>
      <c r="G6" s="214" t="s">
        <v>144</v>
      </c>
      <c r="H6" s="162"/>
      <c r="I6" s="217" t="s">
        <v>145</v>
      </c>
      <c r="J6" s="215" t="s">
        <v>144</v>
      </c>
      <c r="L6" s="216"/>
      <c r="M6" s="216"/>
      <c r="O6" s="204"/>
      <c r="P6" s="188"/>
      <c r="AR6" s="205"/>
      <c r="AS6" s="205"/>
      <c r="AT6" s="205"/>
      <c r="AU6" s="205"/>
      <c r="BE6" s="206"/>
      <c r="BF6" s="206"/>
      <c r="BG6" s="206"/>
      <c r="BH6" s="206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</row>
    <row r="7" spans="1:256">
      <c r="A7" s="218" t="s">
        <v>146</v>
      </c>
      <c r="B7" s="162" t="s">
        <v>142</v>
      </c>
      <c r="C7" s="162"/>
      <c r="D7" s="162"/>
      <c r="E7" s="214" t="s">
        <v>11</v>
      </c>
      <c r="F7" s="214" t="s">
        <v>147</v>
      </c>
      <c r="G7" s="219" t="s">
        <v>148</v>
      </c>
      <c r="H7" s="214" t="s">
        <v>11</v>
      </c>
      <c r="I7" s="219" t="s">
        <v>147</v>
      </c>
      <c r="J7" s="220" t="s">
        <v>147</v>
      </c>
      <c r="K7" s="221"/>
      <c r="L7" s="114"/>
      <c r="M7" s="114"/>
      <c r="O7" s="204"/>
      <c r="P7" s="188"/>
      <c r="AR7" s="205"/>
      <c r="AS7" s="205"/>
      <c r="AT7" s="205"/>
      <c r="AU7" s="205"/>
      <c r="BE7" s="206"/>
      <c r="BF7" s="206"/>
      <c r="BG7" s="206"/>
      <c r="BH7" s="206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  <c r="IR7" s="197"/>
      <c r="IS7" s="197"/>
      <c r="IT7" s="197"/>
      <c r="IU7" s="197"/>
      <c r="IV7" s="197"/>
    </row>
    <row r="8" spans="1:256">
      <c r="A8" s="218" t="s">
        <v>149</v>
      </c>
      <c r="B8" s="162" t="s">
        <v>150</v>
      </c>
      <c r="C8" s="162"/>
      <c r="D8" s="162"/>
      <c r="E8" s="214" t="s">
        <v>151</v>
      </c>
      <c r="F8" s="214" t="s">
        <v>152</v>
      </c>
      <c r="G8" s="222" t="s">
        <v>153</v>
      </c>
      <c r="H8" s="214" t="s">
        <v>151</v>
      </c>
      <c r="I8" s="223" t="s">
        <v>152</v>
      </c>
      <c r="J8" s="224" t="s">
        <v>153</v>
      </c>
      <c r="L8" s="119"/>
      <c r="M8" s="119"/>
      <c r="O8" s="225"/>
      <c r="P8" s="226"/>
      <c r="Q8" s="162"/>
      <c r="R8" s="162"/>
      <c r="S8" s="162"/>
      <c r="AR8" s="205"/>
      <c r="AS8" s="205"/>
      <c r="AT8" s="205"/>
      <c r="AU8" s="205"/>
      <c r="BE8" s="206"/>
      <c r="BF8" s="206"/>
      <c r="BG8" s="206"/>
      <c r="BH8" s="20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</row>
    <row r="9" spans="1:256">
      <c r="A9" s="161"/>
      <c r="B9" s="162" t="s">
        <v>154</v>
      </c>
      <c r="C9" s="162"/>
      <c r="D9" s="162"/>
      <c r="E9" s="214" t="s">
        <v>155</v>
      </c>
      <c r="F9" s="222" t="s">
        <v>156</v>
      </c>
      <c r="G9" s="214" t="s">
        <v>157</v>
      </c>
      <c r="H9" s="222" t="s">
        <v>158</v>
      </c>
      <c r="I9" s="222" t="s">
        <v>159</v>
      </c>
      <c r="J9" s="224" t="s">
        <v>160</v>
      </c>
      <c r="L9" s="216"/>
      <c r="M9" s="119"/>
      <c r="O9" s="225"/>
      <c r="P9" s="226"/>
      <c r="Q9" s="162"/>
      <c r="R9" s="227"/>
      <c r="S9" s="162"/>
      <c r="AR9" s="205"/>
      <c r="AS9" s="205"/>
      <c r="AT9" s="205"/>
      <c r="AU9" s="205"/>
      <c r="BE9" s="206"/>
      <c r="BF9" s="206"/>
      <c r="BG9" s="206"/>
      <c r="BH9" s="206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</row>
    <row r="10" spans="1:256">
      <c r="A10" s="161"/>
      <c r="B10" s="162"/>
      <c r="C10" s="162"/>
      <c r="D10" s="162"/>
      <c r="E10" s="162"/>
      <c r="F10" s="162"/>
      <c r="G10" s="162"/>
      <c r="H10" s="162"/>
      <c r="I10" s="162"/>
      <c r="J10" s="228"/>
      <c r="O10" s="225"/>
      <c r="P10" s="229"/>
      <c r="Q10" s="230"/>
      <c r="R10" s="231"/>
      <c r="S10" s="231"/>
      <c r="AR10" s="205"/>
      <c r="AS10" s="205"/>
      <c r="AT10" s="205"/>
      <c r="AU10" s="205"/>
      <c r="BE10" s="206"/>
      <c r="BF10" s="206"/>
      <c r="BG10" s="206"/>
      <c r="BH10" s="206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</row>
    <row r="11" spans="1:256">
      <c r="A11" s="161">
        <v>1</v>
      </c>
      <c r="B11" s="162" t="s">
        <v>161</v>
      </c>
      <c r="C11" s="162"/>
      <c r="D11" s="162"/>
      <c r="E11" s="162">
        <v>0</v>
      </c>
      <c r="F11" s="232">
        <v>9.01</v>
      </c>
      <c r="G11" s="233">
        <f>E11*F11</f>
        <v>0</v>
      </c>
      <c r="H11" s="162">
        <v>0</v>
      </c>
      <c r="I11" s="234">
        <v>10.7</v>
      </c>
      <c r="J11" s="235">
        <f>H11*I11</f>
        <v>0</v>
      </c>
      <c r="K11" s="236"/>
      <c r="M11" s="237"/>
      <c r="O11" s="226"/>
      <c r="P11" s="238"/>
      <c r="Q11" s="239"/>
      <c r="R11" s="239"/>
      <c r="S11" s="239"/>
      <c r="AR11" s="205"/>
      <c r="AS11" s="205"/>
      <c r="AT11" s="205"/>
      <c r="AU11" s="205"/>
      <c r="BE11" s="206"/>
      <c r="BF11" s="206"/>
      <c r="BG11" s="206"/>
      <c r="BH11" s="206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</row>
    <row r="12" spans="1:256">
      <c r="A12" s="161">
        <v>2</v>
      </c>
      <c r="B12" s="162" t="s">
        <v>162</v>
      </c>
      <c r="C12" s="162"/>
      <c r="D12" s="162"/>
      <c r="E12" s="162">
        <v>0</v>
      </c>
      <c r="F12" s="232">
        <v>23.77</v>
      </c>
      <c r="G12" s="233">
        <f>E12*F12</f>
        <v>0</v>
      </c>
      <c r="H12" s="162"/>
      <c r="I12" s="234"/>
      <c r="J12" s="235"/>
      <c r="K12" s="236"/>
      <c r="M12" s="237"/>
      <c r="O12" s="226"/>
      <c r="P12" s="238"/>
      <c r="Q12" s="239"/>
      <c r="R12" s="239"/>
      <c r="S12" s="239"/>
      <c r="AR12" s="205"/>
      <c r="AS12" s="205"/>
      <c r="AT12" s="205"/>
      <c r="AU12" s="205"/>
      <c r="BE12" s="206"/>
      <c r="BF12" s="206"/>
      <c r="BG12" s="206"/>
      <c r="BH12" s="206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</row>
    <row r="13" spans="1:256">
      <c r="A13" s="161"/>
      <c r="B13" s="162"/>
      <c r="C13" s="162"/>
      <c r="D13" s="162"/>
      <c r="E13" s="162"/>
      <c r="F13" s="232"/>
      <c r="G13" s="233"/>
      <c r="H13" s="162"/>
      <c r="I13" s="234"/>
      <c r="J13" s="235"/>
      <c r="K13" s="236"/>
      <c r="M13" s="237"/>
      <c r="O13" s="226"/>
      <c r="P13" s="238"/>
      <c r="Q13" s="239"/>
      <c r="R13" s="239"/>
      <c r="S13" s="239"/>
      <c r="AR13" s="205"/>
      <c r="AS13" s="205"/>
      <c r="AT13" s="205"/>
      <c r="AU13" s="205"/>
      <c r="BE13" s="206"/>
      <c r="BF13" s="206"/>
      <c r="BG13" s="206"/>
      <c r="BH13" s="206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</row>
    <row r="14" spans="1:256">
      <c r="A14" s="161">
        <v>3</v>
      </c>
      <c r="B14" s="162" t="s">
        <v>163</v>
      </c>
      <c r="C14" s="162"/>
      <c r="D14" s="162"/>
      <c r="E14" s="162">
        <f>E12+E11</f>
        <v>0</v>
      </c>
      <c r="F14" s="232"/>
      <c r="G14" s="233">
        <f>G11+G12</f>
        <v>0</v>
      </c>
      <c r="H14" s="162">
        <f>H12+H11</f>
        <v>0</v>
      </c>
      <c r="I14" s="234"/>
      <c r="J14" s="235">
        <f>J11+J12</f>
        <v>0</v>
      </c>
      <c r="K14" s="236"/>
      <c r="M14" s="237"/>
      <c r="O14" s="226"/>
      <c r="P14" s="238"/>
      <c r="Q14" s="239"/>
      <c r="R14" s="239"/>
      <c r="S14" s="239"/>
      <c r="AR14" s="205"/>
      <c r="AS14" s="205"/>
      <c r="AT14" s="205"/>
      <c r="AU14" s="205"/>
      <c r="BE14" s="206"/>
      <c r="BF14" s="206"/>
      <c r="BG14" s="206"/>
      <c r="BH14" s="206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</row>
    <row r="15" spans="1:256">
      <c r="A15" s="161"/>
      <c r="B15" s="162"/>
      <c r="C15" s="162"/>
      <c r="D15" s="162"/>
      <c r="E15" s="162"/>
      <c r="F15" s="240"/>
      <c r="G15" s="233"/>
      <c r="H15" s="162"/>
      <c r="I15" s="241"/>
      <c r="J15" s="228"/>
      <c r="O15" s="226"/>
      <c r="P15" s="226"/>
      <c r="Q15" s="162"/>
      <c r="R15" s="162"/>
      <c r="S15" s="162"/>
      <c r="AR15" s="205"/>
      <c r="AS15" s="205"/>
      <c r="AT15" s="205"/>
      <c r="AU15" s="205"/>
      <c r="BE15" s="206"/>
      <c r="BF15" s="206"/>
      <c r="BG15" s="206"/>
      <c r="BH15" s="206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</row>
    <row r="16" spans="1:256">
      <c r="A16" s="161"/>
      <c r="B16" s="162" t="s">
        <v>164</v>
      </c>
      <c r="C16" s="230" t="s">
        <v>165</v>
      </c>
      <c r="D16" s="230" t="s">
        <v>166</v>
      </c>
      <c r="E16" s="162"/>
      <c r="F16" s="240"/>
      <c r="G16" s="233"/>
      <c r="H16" s="162"/>
      <c r="I16" s="241"/>
      <c r="J16" s="228"/>
      <c r="O16" s="226"/>
      <c r="P16" s="226"/>
      <c r="Q16" s="162"/>
      <c r="R16" s="162"/>
      <c r="S16" s="162"/>
      <c r="AR16" s="205"/>
      <c r="AS16" s="205"/>
      <c r="AT16" s="205"/>
      <c r="AU16" s="205"/>
      <c r="BE16" s="206"/>
      <c r="BF16" s="206"/>
      <c r="BG16" s="206"/>
      <c r="BH16" s="206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</row>
    <row r="17" spans="1:256">
      <c r="A17" s="161">
        <v>4</v>
      </c>
      <c r="B17" s="162" t="s">
        <v>167</v>
      </c>
      <c r="C17" s="162">
        <v>0</v>
      </c>
      <c r="D17" s="162">
        <v>300</v>
      </c>
      <c r="E17" s="162">
        <v>0</v>
      </c>
      <c r="F17" s="242">
        <v>7.9629000000000005E-2</v>
      </c>
      <c r="G17" s="233">
        <f t="shared" ref="G17:G21" si="0">E17*F17</f>
        <v>0</v>
      </c>
      <c r="H17" s="162"/>
      <c r="I17" s="243"/>
      <c r="J17" s="235"/>
      <c r="K17" s="140"/>
      <c r="L17" s="188"/>
      <c r="M17" s="244"/>
      <c r="N17" s="188"/>
      <c r="O17" s="226"/>
      <c r="P17" s="142"/>
      <c r="Q17" s="245"/>
      <c r="R17" s="245"/>
      <c r="S17" s="245"/>
      <c r="BE17" s="206"/>
      <c r="BF17" s="206"/>
      <c r="BG17" s="206"/>
      <c r="BH17" s="206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</row>
    <row r="18" spans="1:256">
      <c r="A18" s="161">
        <v>5</v>
      </c>
      <c r="B18" s="162" t="s">
        <v>168</v>
      </c>
      <c r="C18" s="162">
        <v>301</v>
      </c>
      <c r="D18" s="162">
        <v>1000</v>
      </c>
      <c r="E18" s="162">
        <v>0</v>
      </c>
      <c r="F18" s="242">
        <v>7.0414000000000004E-2</v>
      </c>
      <c r="G18" s="233">
        <f t="shared" si="0"/>
        <v>0</v>
      </c>
      <c r="H18" s="162"/>
      <c r="I18" s="243"/>
      <c r="J18" s="235"/>
      <c r="K18" s="140"/>
      <c r="L18" s="188"/>
      <c r="M18" s="246"/>
      <c r="N18" s="188"/>
      <c r="O18" s="226"/>
      <c r="P18" s="145"/>
      <c r="Q18" s="245"/>
      <c r="R18" s="245"/>
      <c r="S18" s="245"/>
      <c r="BE18" s="206"/>
      <c r="BF18" s="206"/>
      <c r="BG18" s="206"/>
      <c r="BH18" s="206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</row>
    <row r="19" spans="1:256">
      <c r="A19" s="161">
        <v>6</v>
      </c>
      <c r="B19" s="162" t="s">
        <v>169</v>
      </c>
      <c r="C19" s="162">
        <v>1001</v>
      </c>
      <c r="D19" s="162">
        <v>2500</v>
      </c>
      <c r="E19" s="162">
        <v>0</v>
      </c>
      <c r="F19" s="242">
        <v>5.9614E-2</v>
      </c>
      <c r="G19" s="233">
        <f t="shared" si="0"/>
        <v>0</v>
      </c>
      <c r="H19" s="162"/>
      <c r="I19" s="243"/>
      <c r="J19" s="235"/>
      <c r="K19" s="140"/>
      <c r="L19" s="188"/>
      <c r="M19" s="246"/>
      <c r="N19" s="188"/>
      <c r="O19" s="226"/>
      <c r="P19" s="145"/>
      <c r="Q19" s="245"/>
      <c r="R19" s="245"/>
      <c r="S19" s="245"/>
      <c r="BE19" s="206"/>
      <c r="BF19" s="206"/>
      <c r="BG19" s="206"/>
      <c r="BH19" s="206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</row>
    <row r="20" spans="1:256">
      <c r="A20" s="161">
        <v>7</v>
      </c>
      <c r="B20" s="162" t="s">
        <v>170</v>
      </c>
      <c r="C20" s="162">
        <v>2501</v>
      </c>
      <c r="D20" s="162" t="s">
        <v>171</v>
      </c>
      <c r="E20" s="162">
        <v>0</v>
      </c>
      <c r="F20" s="247">
        <v>3.9789999999999999E-2</v>
      </c>
      <c r="G20" s="233">
        <f t="shared" si="0"/>
        <v>0</v>
      </c>
      <c r="H20" s="162"/>
      <c r="I20" s="243"/>
      <c r="J20" s="235"/>
      <c r="K20" s="140"/>
      <c r="L20" s="188"/>
      <c r="M20" s="246"/>
      <c r="N20" s="188"/>
      <c r="O20" s="226"/>
      <c r="P20" s="145"/>
      <c r="Q20" s="245"/>
      <c r="R20" s="245"/>
      <c r="S20" s="245"/>
      <c r="BE20" s="206"/>
      <c r="BF20" s="206"/>
      <c r="BG20" s="206"/>
      <c r="BH20" s="206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</row>
    <row r="21" spans="1:256">
      <c r="A21" s="161">
        <v>8</v>
      </c>
      <c r="B21" s="162" t="s">
        <v>174</v>
      </c>
      <c r="C21" s="162"/>
      <c r="D21" s="162"/>
      <c r="E21" s="162">
        <v>0</v>
      </c>
      <c r="F21" s="247">
        <v>1.4152E-2</v>
      </c>
      <c r="G21" s="233">
        <f t="shared" si="0"/>
        <v>0</v>
      </c>
      <c r="H21" s="162"/>
      <c r="I21" s="243"/>
      <c r="J21" s="235"/>
      <c r="K21" s="140"/>
      <c r="L21" s="188"/>
      <c r="M21" s="246"/>
      <c r="N21" s="188"/>
      <c r="O21" s="226"/>
      <c r="P21" s="145"/>
      <c r="Q21" s="245"/>
      <c r="R21" s="245"/>
      <c r="S21" s="245"/>
      <c r="BE21" s="206"/>
      <c r="BF21" s="206"/>
      <c r="BG21" s="206"/>
      <c r="BH21" s="206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</row>
    <row r="22" spans="1:256">
      <c r="A22" s="161">
        <v>9</v>
      </c>
      <c r="B22" s="162" t="s">
        <v>172</v>
      </c>
      <c r="C22" s="162" t="s">
        <v>173</v>
      </c>
      <c r="D22" s="162" t="s">
        <v>173</v>
      </c>
      <c r="E22" s="162"/>
      <c r="F22" s="247"/>
      <c r="G22" s="233"/>
      <c r="H22" s="162">
        <v>0</v>
      </c>
      <c r="I22" s="243">
        <v>0.4</v>
      </c>
      <c r="J22" s="235">
        <f t="shared" ref="J22:J24" si="1">H22*I22</f>
        <v>0</v>
      </c>
      <c r="K22" s="140"/>
      <c r="L22" s="188"/>
      <c r="M22" s="246"/>
      <c r="N22" s="188"/>
      <c r="O22" s="226"/>
      <c r="P22" s="145"/>
      <c r="Q22" s="245"/>
      <c r="R22" s="245"/>
      <c r="S22" s="245"/>
      <c r="BE22" s="206"/>
      <c r="BF22" s="206"/>
      <c r="BG22" s="206"/>
      <c r="BH22" s="206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</row>
    <row r="23" spans="1:256">
      <c r="A23" s="161"/>
      <c r="B23" s="162" t="s">
        <v>198</v>
      </c>
      <c r="C23" s="162" t="s">
        <v>173</v>
      </c>
      <c r="D23" s="162" t="s">
        <v>173</v>
      </c>
      <c r="E23" s="162"/>
      <c r="F23" s="247"/>
      <c r="G23" s="233"/>
      <c r="H23" s="162">
        <v>0</v>
      </c>
      <c r="I23" s="243">
        <v>0.2</v>
      </c>
      <c r="J23" s="235">
        <f t="shared" si="1"/>
        <v>0</v>
      </c>
      <c r="K23" s="140"/>
      <c r="L23" s="188"/>
      <c r="M23" s="246"/>
      <c r="N23" s="188"/>
      <c r="O23" s="226"/>
      <c r="P23" s="145"/>
      <c r="Q23" s="245"/>
      <c r="R23" s="245"/>
      <c r="S23" s="245"/>
      <c r="BE23" s="206"/>
      <c r="BF23" s="206"/>
      <c r="BG23" s="206"/>
      <c r="BH23" s="206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</row>
    <row r="24" spans="1:256">
      <c r="A24" s="161"/>
      <c r="B24" s="162" t="s">
        <v>199</v>
      </c>
      <c r="C24" s="162">
        <v>0</v>
      </c>
      <c r="D24" s="162" t="s">
        <v>200</v>
      </c>
      <c r="E24" s="162"/>
      <c r="F24" s="247"/>
      <c r="G24" s="233"/>
      <c r="H24" s="162">
        <v>0</v>
      </c>
      <c r="I24" s="243">
        <v>0.106574</v>
      </c>
      <c r="J24" s="235">
        <f t="shared" si="1"/>
        <v>0</v>
      </c>
      <c r="K24" s="140"/>
      <c r="L24" s="188"/>
      <c r="M24" s="246"/>
      <c r="N24" s="188"/>
      <c r="O24" s="226"/>
      <c r="P24" s="145"/>
      <c r="Q24" s="245"/>
      <c r="R24" s="245"/>
      <c r="S24" s="245"/>
      <c r="BE24" s="206"/>
      <c r="BF24" s="206"/>
      <c r="BG24" s="206"/>
      <c r="BH24" s="206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</row>
    <row r="25" spans="1:256">
      <c r="A25" s="161"/>
      <c r="B25" s="162"/>
      <c r="C25" s="162"/>
      <c r="D25" s="230"/>
      <c r="E25" s="162"/>
      <c r="F25" s="245"/>
      <c r="G25" s="233"/>
      <c r="H25" s="162"/>
      <c r="I25" s="248"/>
      <c r="J25" s="249"/>
      <c r="K25" s="250"/>
      <c r="L25" s="188"/>
      <c r="M25" s="246"/>
      <c r="N25" s="188"/>
      <c r="O25" s="226"/>
      <c r="P25" s="251"/>
      <c r="Q25" s="245"/>
      <c r="R25" s="245"/>
      <c r="S25" s="245"/>
      <c r="BE25" s="206"/>
      <c r="BF25" s="206"/>
      <c r="BG25" s="206"/>
      <c r="BH25" s="206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</row>
    <row r="26" spans="1:256">
      <c r="A26" s="161">
        <v>10</v>
      </c>
      <c r="B26" s="162" t="s">
        <v>175</v>
      </c>
      <c r="C26" s="162"/>
      <c r="D26" s="162"/>
      <c r="E26" s="162">
        <f>SUM(E17:E24)</f>
        <v>0</v>
      </c>
      <c r="F26" s="162"/>
      <c r="G26" s="252">
        <f>SUM(G17:G24)</f>
        <v>0</v>
      </c>
      <c r="H26" s="162">
        <f>SUM(H17:H24)</f>
        <v>0</v>
      </c>
      <c r="I26" s="162"/>
      <c r="J26" s="235">
        <f>SUM(J17:J24)</f>
        <v>0</v>
      </c>
      <c r="K26" s="237"/>
      <c r="L26" s="188"/>
      <c r="M26" s="244"/>
      <c r="N26" s="188"/>
      <c r="O26" s="225"/>
      <c r="P26" s="253"/>
      <c r="Q26" s="245"/>
      <c r="R26" s="245"/>
      <c r="S26" s="245"/>
      <c r="BE26" s="206"/>
      <c r="BF26" s="206"/>
      <c r="BG26" s="206"/>
      <c r="BH26" s="206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</row>
    <row r="27" spans="1:256">
      <c r="A27" s="161"/>
      <c r="B27" s="162"/>
      <c r="C27" s="162"/>
      <c r="D27" s="162"/>
      <c r="E27" s="162"/>
      <c r="F27" s="162"/>
      <c r="G27" s="162"/>
      <c r="H27" s="162"/>
      <c r="I27" s="162"/>
      <c r="J27" s="228"/>
      <c r="L27" s="188"/>
      <c r="M27" s="188"/>
      <c r="N27" s="188"/>
      <c r="O27" s="225"/>
      <c r="P27" s="153"/>
      <c r="Q27" s="154"/>
      <c r="R27" s="154"/>
      <c r="S27" s="154"/>
      <c r="BE27" s="206"/>
      <c r="BF27" s="206"/>
      <c r="BG27" s="206"/>
      <c r="BH27" s="206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</row>
    <row r="28" spans="1:256">
      <c r="A28" s="161">
        <v>11</v>
      </c>
      <c r="B28" s="162" t="s">
        <v>176</v>
      </c>
      <c r="C28" s="162"/>
      <c r="D28" s="162"/>
      <c r="E28" s="162">
        <v>0</v>
      </c>
      <c r="F28" s="247">
        <v>9.51</v>
      </c>
      <c r="G28" s="233">
        <f t="shared" ref="G28" si="2">E28*F28</f>
        <v>0</v>
      </c>
      <c r="H28" s="162"/>
      <c r="I28" s="162"/>
      <c r="J28" s="228"/>
      <c r="L28" s="188"/>
      <c r="M28" s="188"/>
      <c r="N28" s="188"/>
      <c r="O28" s="225"/>
      <c r="P28" s="153"/>
      <c r="Q28" s="154"/>
      <c r="R28" s="154"/>
      <c r="S28" s="154"/>
      <c r="BE28" s="206"/>
      <c r="BF28" s="206"/>
      <c r="BG28" s="206"/>
      <c r="BH28" s="206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</row>
    <row r="29" spans="1:256">
      <c r="A29" s="161"/>
      <c r="B29" s="162"/>
      <c r="C29" s="162"/>
      <c r="D29" s="162"/>
      <c r="E29" s="162"/>
      <c r="F29" s="162"/>
      <c r="G29" s="162"/>
      <c r="H29" s="162"/>
      <c r="I29" s="162"/>
      <c r="J29" s="228"/>
      <c r="L29" s="188"/>
      <c r="M29" s="188"/>
      <c r="N29" s="188"/>
      <c r="O29" s="225"/>
      <c r="P29" s="153"/>
      <c r="Q29" s="154"/>
      <c r="R29" s="154"/>
      <c r="S29" s="154"/>
      <c r="BE29" s="206"/>
      <c r="BF29" s="206"/>
      <c r="BG29" s="206"/>
      <c r="BH29" s="206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</row>
    <row r="30" spans="1:256" ht="15.75">
      <c r="A30" s="161">
        <v>12</v>
      </c>
      <c r="B30" s="162" t="s">
        <v>177</v>
      </c>
      <c r="C30" s="162"/>
      <c r="D30" s="162"/>
      <c r="E30" s="162"/>
      <c r="F30" s="233"/>
      <c r="G30" s="233">
        <v>0</v>
      </c>
      <c r="H30" s="162"/>
      <c r="I30" s="254"/>
      <c r="J30" s="235">
        <v>0</v>
      </c>
      <c r="K30" s="255"/>
      <c r="L30" s="256"/>
      <c r="M30" s="244"/>
      <c r="N30" s="221"/>
      <c r="O30" s="225"/>
      <c r="P30" s="257"/>
      <c r="Q30" s="258"/>
      <c r="BE30" s="206"/>
      <c r="BF30" s="206"/>
      <c r="BG30" s="206"/>
      <c r="BH30" s="206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</row>
    <row r="31" spans="1:256" ht="15.75">
      <c r="A31" s="161"/>
      <c r="B31" s="162"/>
      <c r="C31" s="162"/>
      <c r="D31" s="162"/>
      <c r="E31" s="162"/>
      <c r="F31" s="162"/>
      <c r="G31" s="162"/>
      <c r="H31" s="162"/>
      <c r="I31" s="162"/>
      <c r="J31" s="228"/>
      <c r="K31" s="252"/>
      <c r="L31" s="259"/>
      <c r="M31" s="188"/>
      <c r="N31" s="188"/>
      <c r="O31" s="225"/>
      <c r="P31" s="188"/>
      <c r="BE31" s="206"/>
      <c r="BF31" s="206"/>
      <c r="BG31" s="206"/>
      <c r="BH31" s="206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</row>
    <row r="32" spans="1:256">
      <c r="A32" s="161">
        <v>13</v>
      </c>
      <c r="B32" s="162" t="s">
        <v>178</v>
      </c>
      <c r="C32" s="162"/>
      <c r="D32" s="162"/>
      <c r="E32" s="162"/>
      <c r="F32" s="162"/>
      <c r="G32" s="252">
        <f>G14+G26+G30+G28</f>
        <v>0</v>
      </c>
      <c r="H32" s="162"/>
      <c r="I32" s="162"/>
      <c r="J32" s="235">
        <f>J14+J26+J30+J28</f>
        <v>0</v>
      </c>
      <c r="K32" s="208"/>
      <c r="L32" s="153"/>
      <c r="M32" s="244"/>
      <c r="N32" s="188"/>
      <c r="O32" s="225"/>
      <c r="P32" s="188"/>
      <c r="BE32" s="206"/>
      <c r="BF32" s="206"/>
      <c r="BG32" s="206"/>
      <c r="BH32" s="206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  <c r="HS32" s="197"/>
      <c r="HT32" s="197"/>
      <c r="HU32" s="197"/>
      <c r="HV32" s="197"/>
      <c r="HW32" s="197"/>
      <c r="HX32" s="197"/>
      <c r="HY32" s="197"/>
      <c r="HZ32" s="197"/>
      <c r="IA32" s="197"/>
      <c r="IB32" s="197"/>
      <c r="IC32" s="197"/>
      <c r="ID32" s="197"/>
      <c r="IE32" s="197"/>
      <c r="IF32" s="197"/>
      <c r="IG32" s="197"/>
      <c r="IH32" s="197"/>
      <c r="II32" s="197"/>
      <c r="IJ32" s="197"/>
      <c r="IK32" s="197"/>
      <c r="IL32" s="197"/>
      <c r="IM32" s="197"/>
      <c r="IN32" s="197"/>
      <c r="IO32" s="197"/>
      <c r="IP32" s="197"/>
      <c r="IQ32" s="197"/>
      <c r="IR32" s="197"/>
      <c r="IS32" s="197"/>
      <c r="IT32" s="197"/>
      <c r="IU32" s="197"/>
      <c r="IV32" s="197"/>
    </row>
    <row r="33" spans="1:256">
      <c r="A33" s="161"/>
      <c r="B33" s="162"/>
      <c r="C33" s="162"/>
      <c r="D33" s="162"/>
      <c r="E33" s="162"/>
      <c r="F33" s="162"/>
      <c r="G33" s="162"/>
      <c r="H33" s="208"/>
      <c r="I33" s="162"/>
      <c r="J33" s="228"/>
      <c r="K33" s="233"/>
      <c r="L33" s="153"/>
      <c r="M33" s="188"/>
      <c r="N33" s="188"/>
      <c r="O33" s="225"/>
      <c r="P33" s="188"/>
      <c r="BE33" s="206"/>
      <c r="BF33" s="206"/>
      <c r="BG33" s="206"/>
      <c r="BH33" s="206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</row>
    <row r="34" spans="1:256">
      <c r="A34" s="161">
        <v>14</v>
      </c>
      <c r="B34" s="162" t="s">
        <v>179</v>
      </c>
      <c r="C34" s="226"/>
      <c r="D34" s="226"/>
      <c r="E34" s="226"/>
      <c r="F34" s="226"/>
      <c r="G34" s="260">
        <v>1</v>
      </c>
      <c r="H34" s="226"/>
      <c r="I34" s="226"/>
      <c r="J34" s="261">
        <f>G34</f>
        <v>1</v>
      </c>
      <c r="K34" s="262"/>
      <c r="L34" s="153"/>
      <c r="M34" s="263"/>
      <c r="N34" s="188"/>
      <c r="O34" s="225"/>
      <c r="P34" s="188"/>
      <c r="BB34" s="211"/>
      <c r="BE34" s="206"/>
      <c r="BF34" s="206"/>
      <c r="BG34" s="206"/>
      <c r="BH34" s="206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  <c r="HS34" s="197"/>
      <c r="HT34" s="197"/>
      <c r="HU34" s="197"/>
      <c r="HV34" s="197"/>
      <c r="HW34" s="197"/>
      <c r="HX34" s="197"/>
      <c r="HY34" s="197"/>
      <c r="HZ34" s="197"/>
      <c r="IA34" s="197"/>
      <c r="IB34" s="197"/>
      <c r="IC34" s="197"/>
      <c r="ID34" s="197"/>
      <c r="IE34" s="197"/>
      <c r="IF34" s="197"/>
      <c r="IG34" s="197"/>
      <c r="IH34" s="197"/>
      <c r="II34" s="197"/>
      <c r="IJ34" s="197"/>
      <c r="IK34" s="197"/>
      <c r="IL34" s="197"/>
      <c r="IM34" s="197"/>
      <c r="IN34" s="197"/>
      <c r="IO34" s="197"/>
      <c r="IP34" s="197"/>
      <c r="IQ34" s="197"/>
      <c r="IR34" s="197"/>
      <c r="IS34" s="197"/>
      <c r="IT34" s="197"/>
      <c r="IU34" s="197"/>
      <c r="IV34" s="197"/>
    </row>
    <row r="35" spans="1:256">
      <c r="A35" s="161"/>
      <c r="B35" s="162"/>
      <c r="C35" s="162"/>
      <c r="D35" s="162"/>
      <c r="E35" s="162"/>
      <c r="F35" s="162"/>
      <c r="G35" s="162"/>
      <c r="H35" s="162"/>
      <c r="I35" s="162"/>
      <c r="J35" s="228"/>
      <c r="K35" s="208"/>
      <c r="L35" s="153"/>
      <c r="M35" s="188"/>
      <c r="N35" s="188"/>
      <c r="O35" s="225"/>
      <c r="P35" s="264"/>
      <c r="Q35" s="265"/>
      <c r="BE35" s="206"/>
      <c r="BF35" s="206"/>
      <c r="BG35" s="206"/>
      <c r="BH35" s="206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  <c r="IP35" s="197"/>
      <c r="IQ35" s="197"/>
      <c r="IR35" s="197"/>
      <c r="IS35" s="197"/>
      <c r="IT35" s="197"/>
      <c r="IU35" s="197"/>
      <c r="IV35" s="197"/>
    </row>
    <row r="36" spans="1:256" ht="15.75">
      <c r="A36" s="161">
        <v>15</v>
      </c>
      <c r="B36" s="162" t="s">
        <v>180</v>
      </c>
      <c r="C36" s="162"/>
      <c r="D36" s="162"/>
      <c r="E36" s="162"/>
      <c r="F36" s="162"/>
      <c r="G36" s="252">
        <f>G32*G34</f>
        <v>0</v>
      </c>
      <c r="H36" s="162"/>
      <c r="I36" s="266"/>
      <c r="J36" s="235">
        <f>J32*J34</f>
        <v>0</v>
      </c>
      <c r="K36" s="208"/>
      <c r="L36" s="153"/>
      <c r="M36" s="237"/>
      <c r="N36" s="188"/>
      <c r="O36" s="225"/>
      <c r="P36" s="188"/>
      <c r="Q36" s="267"/>
      <c r="R36" s="267"/>
      <c r="BE36" s="206"/>
      <c r="BF36" s="206"/>
      <c r="BG36" s="206"/>
      <c r="BH36" s="206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  <c r="HQ36" s="197"/>
      <c r="HR36" s="197"/>
      <c r="HS36" s="197"/>
      <c r="HT36" s="197"/>
      <c r="HU36" s="197"/>
      <c r="HV36" s="197"/>
      <c r="HW36" s="197"/>
      <c r="HX36" s="197"/>
      <c r="HY36" s="197"/>
      <c r="HZ36" s="197"/>
      <c r="IA36" s="197"/>
      <c r="IB36" s="197"/>
      <c r="IC36" s="197"/>
      <c r="ID36" s="197"/>
      <c r="IE36" s="197"/>
      <c r="IF36" s="197"/>
      <c r="IG36" s="197"/>
      <c r="IH36" s="197"/>
      <c r="II36" s="197"/>
      <c r="IJ36" s="197"/>
      <c r="IK36" s="197"/>
      <c r="IL36" s="197"/>
      <c r="IM36" s="197"/>
      <c r="IN36" s="197"/>
      <c r="IO36" s="197"/>
      <c r="IP36" s="197"/>
      <c r="IQ36" s="197"/>
      <c r="IR36" s="197"/>
      <c r="IS36" s="197"/>
      <c r="IT36" s="197"/>
      <c r="IU36" s="197"/>
      <c r="IV36" s="197"/>
    </row>
    <row r="37" spans="1:256">
      <c r="A37" s="161"/>
      <c r="B37" s="162"/>
      <c r="C37" s="162"/>
      <c r="D37" s="162"/>
      <c r="E37" s="162"/>
      <c r="F37" s="162"/>
      <c r="G37" s="268" t="s">
        <v>181</v>
      </c>
      <c r="H37" s="162"/>
      <c r="I37" s="162"/>
      <c r="J37" s="269" t="s">
        <v>181</v>
      </c>
      <c r="K37" s="208"/>
      <c r="L37" s="270"/>
      <c r="M37" s="271"/>
      <c r="N37" s="188"/>
      <c r="O37" s="225"/>
      <c r="P37" s="162"/>
      <c r="Q37" s="267"/>
      <c r="R37" s="267"/>
      <c r="BE37" s="206"/>
      <c r="BF37" s="206"/>
      <c r="BG37" s="206"/>
      <c r="BH37" s="206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  <c r="FO37" s="197"/>
      <c r="FP37" s="197"/>
      <c r="FQ37" s="197"/>
      <c r="FR37" s="197"/>
      <c r="FS37" s="197"/>
      <c r="FT37" s="197"/>
      <c r="FU37" s="197"/>
      <c r="FV37" s="197"/>
      <c r="FW37" s="197"/>
      <c r="FX37" s="197"/>
      <c r="FY37" s="197"/>
      <c r="FZ37" s="197"/>
      <c r="GA37" s="197"/>
      <c r="GB37" s="197"/>
      <c r="GC37" s="197"/>
      <c r="GD37" s="197"/>
      <c r="GE37" s="197"/>
      <c r="GF37" s="197"/>
      <c r="GG37" s="197"/>
      <c r="GH37" s="197"/>
      <c r="GI37" s="197"/>
      <c r="GJ37" s="197"/>
      <c r="GK37" s="197"/>
      <c r="GL37" s="197"/>
      <c r="GM37" s="197"/>
      <c r="GN37" s="197"/>
      <c r="GO37" s="197"/>
      <c r="GP37" s="197"/>
      <c r="GQ37" s="197"/>
      <c r="GR37" s="197"/>
      <c r="GS37" s="197"/>
      <c r="GT37" s="197"/>
      <c r="GU37" s="197"/>
      <c r="GV37" s="197"/>
      <c r="GW37" s="197"/>
      <c r="GX37" s="197"/>
      <c r="GY37" s="197"/>
      <c r="GZ37" s="197"/>
      <c r="HA37" s="197"/>
      <c r="HB37" s="197"/>
      <c r="HC37" s="197"/>
      <c r="HD37" s="197"/>
      <c r="HE37" s="197"/>
      <c r="HF37" s="197"/>
      <c r="HG37" s="197"/>
      <c r="HH37" s="197"/>
      <c r="HI37" s="197"/>
      <c r="HJ37" s="197"/>
      <c r="HK37" s="197"/>
      <c r="HL37" s="197"/>
      <c r="HM37" s="197"/>
      <c r="HN37" s="197"/>
      <c r="HO37" s="197"/>
      <c r="HP37" s="197"/>
      <c r="HQ37" s="197"/>
      <c r="HR37" s="197"/>
      <c r="HS37" s="197"/>
      <c r="HT37" s="197"/>
      <c r="HU37" s="197"/>
      <c r="HV37" s="197"/>
      <c r="HW37" s="197"/>
      <c r="HX37" s="197"/>
      <c r="HY37" s="197"/>
      <c r="HZ37" s="197"/>
      <c r="IA37" s="197"/>
      <c r="IB37" s="197"/>
      <c r="IC37" s="197"/>
      <c r="ID37" s="197"/>
      <c r="IE37" s="197"/>
      <c r="IF37" s="197"/>
      <c r="IG37" s="197"/>
      <c r="IH37" s="197"/>
      <c r="II37" s="197"/>
      <c r="IJ37" s="197"/>
      <c r="IK37" s="197"/>
      <c r="IL37" s="197"/>
      <c r="IM37" s="197"/>
      <c r="IN37" s="197"/>
      <c r="IO37" s="197"/>
      <c r="IP37" s="197"/>
      <c r="IQ37" s="197"/>
      <c r="IR37" s="197"/>
      <c r="IS37" s="197"/>
      <c r="IT37" s="197"/>
      <c r="IU37" s="197"/>
      <c r="IV37" s="197"/>
    </row>
    <row r="38" spans="1:256" ht="15.75">
      <c r="A38" s="161">
        <v>16</v>
      </c>
      <c r="B38" s="162" t="s">
        <v>182</v>
      </c>
      <c r="C38" s="162"/>
      <c r="D38" s="162"/>
      <c r="E38" s="162"/>
      <c r="F38" s="162"/>
      <c r="G38" s="162"/>
      <c r="H38" s="162"/>
      <c r="I38" s="162"/>
      <c r="J38" s="235">
        <f>J36-G36</f>
        <v>0</v>
      </c>
      <c r="K38" s="255"/>
      <c r="L38" s="270"/>
      <c r="M38" s="244"/>
      <c r="N38" s="188"/>
      <c r="O38" s="225"/>
      <c r="P38" s="162"/>
      <c r="Q38" s="267"/>
      <c r="R38" s="267"/>
      <c r="BE38" s="206"/>
      <c r="BF38" s="206"/>
      <c r="BG38" s="206"/>
      <c r="BH38" s="206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  <c r="HS38" s="197"/>
      <c r="HT38" s="197"/>
      <c r="HU38" s="197"/>
      <c r="HV38" s="197"/>
      <c r="HW38" s="197"/>
      <c r="HX38" s="197"/>
      <c r="HY38" s="197"/>
      <c r="HZ38" s="197"/>
      <c r="IA38" s="197"/>
      <c r="IB38" s="197"/>
      <c r="IC38" s="197"/>
      <c r="ID38" s="197"/>
      <c r="IE38" s="197"/>
      <c r="IF38" s="197"/>
      <c r="IG38" s="197"/>
      <c r="IH38" s="197"/>
      <c r="II38" s="197"/>
      <c r="IJ38" s="197"/>
      <c r="IK38" s="197"/>
      <c r="IL38" s="197"/>
      <c r="IM38" s="197"/>
      <c r="IN38" s="197"/>
      <c r="IO38" s="197"/>
      <c r="IP38" s="197"/>
      <c r="IQ38" s="197"/>
      <c r="IR38" s="197"/>
      <c r="IS38" s="197"/>
      <c r="IT38" s="197"/>
      <c r="IU38" s="197"/>
      <c r="IV38" s="197"/>
    </row>
    <row r="39" spans="1:256">
      <c r="A39" s="161"/>
      <c r="B39" s="162"/>
      <c r="C39" s="162"/>
      <c r="D39" s="162"/>
      <c r="E39" s="162"/>
      <c r="F39" s="162"/>
      <c r="G39" s="162"/>
      <c r="H39" s="162"/>
      <c r="I39" s="162"/>
      <c r="J39" s="269" t="s">
        <v>181</v>
      </c>
      <c r="K39" s="252"/>
      <c r="L39" s="270"/>
      <c r="M39" s="271"/>
      <c r="N39" s="188"/>
      <c r="O39" s="225"/>
      <c r="P39" s="162"/>
      <c r="Q39" s="267"/>
      <c r="R39" s="267"/>
      <c r="BE39" s="206"/>
      <c r="BF39" s="206"/>
      <c r="BG39" s="206"/>
      <c r="BH39" s="206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  <c r="HS39" s="197"/>
      <c r="HT39" s="197"/>
      <c r="HU39" s="197"/>
      <c r="HV39" s="197"/>
      <c r="HW39" s="197"/>
      <c r="HX39" s="197"/>
      <c r="HY39" s="197"/>
      <c r="HZ39" s="197"/>
      <c r="IA39" s="197"/>
      <c r="IB39" s="197"/>
      <c r="IC39" s="197"/>
      <c r="ID39" s="197"/>
      <c r="IE39" s="197"/>
      <c r="IF39" s="197"/>
      <c r="IG39" s="197"/>
      <c r="IH39" s="197"/>
      <c r="II39" s="197"/>
      <c r="IJ39" s="197"/>
      <c r="IK39" s="197"/>
      <c r="IL39" s="197"/>
      <c r="IM39" s="197"/>
      <c r="IN39" s="197"/>
      <c r="IO39" s="197"/>
      <c r="IP39" s="197"/>
      <c r="IQ39" s="197"/>
      <c r="IR39" s="197"/>
      <c r="IS39" s="197"/>
      <c r="IT39" s="197"/>
      <c r="IU39" s="197"/>
      <c r="IV39" s="197"/>
    </row>
    <row r="40" spans="1:256">
      <c r="A40" s="161">
        <v>17</v>
      </c>
      <c r="B40" s="162" t="s">
        <v>183</v>
      </c>
      <c r="C40" s="162"/>
      <c r="D40" s="162"/>
      <c r="E40" s="162"/>
      <c r="F40" s="162"/>
      <c r="G40" s="162"/>
      <c r="H40" s="162"/>
      <c r="I40" s="162"/>
      <c r="J40" s="283" t="s">
        <v>197</v>
      </c>
      <c r="K40" s="252"/>
      <c r="L40" s="270"/>
      <c r="M40" s="272"/>
      <c r="N40" s="188"/>
      <c r="O40" s="225"/>
      <c r="P40" s="162"/>
      <c r="BE40" s="206"/>
      <c r="BF40" s="206"/>
      <c r="BG40" s="206"/>
      <c r="BH40" s="206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  <c r="IS40" s="197"/>
      <c r="IT40" s="197"/>
      <c r="IU40" s="197"/>
      <c r="IV40" s="197"/>
    </row>
    <row r="41" spans="1:256" ht="15.75" thickBot="1">
      <c r="A41" s="273"/>
      <c r="B41" s="274"/>
      <c r="C41" s="274"/>
      <c r="D41" s="274"/>
      <c r="E41" s="274"/>
      <c r="F41" s="274"/>
      <c r="G41" s="274"/>
      <c r="H41" s="274"/>
      <c r="I41" s="274"/>
      <c r="J41" s="275" t="s">
        <v>181</v>
      </c>
      <c r="K41" s="208"/>
      <c r="L41" s="162"/>
      <c r="M41" s="276"/>
      <c r="O41" s="208"/>
      <c r="P41" s="162"/>
      <c r="BE41" s="206"/>
      <c r="BF41" s="206"/>
      <c r="BG41" s="206"/>
      <c r="BH41" s="206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  <c r="HS41" s="197"/>
      <c r="HT41" s="197"/>
      <c r="HU41" s="197"/>
      <c r="HV41" s="197"/>
      <c r="HW41" s="197"/>
      <c r="HX41" s="197"/>
      <c r="HY41" s="197"/>
      <c r="HZ41" s="197"/>
      <c r="IA41" s="197"/>
      <c r="IB41" s="197"/>
      <c r="IC41" s="197"/>
      <c r="ID41" s="197"/>
      <c r="IE41" s="197"/>
      <c r="IF41" s="197"/>
      <c r="IG41" s="197"/>
      <c r="IH41" s="197"/>
      <c r="II41" s="197"/>
      <c r="IJ41" s="197"/>
      <c r="IK41" s="197"/>
      <c r="IL41" s="197"/>
      <c r="IM41" s="197"/>
      <c r="IN41" s="197"/>
      <c r="IO41" s="197"/>
      <c r="IP41" s="197"/>
      <c r="IQ41" s="197"/>
      <c r="IR41" s="197"/>
      <c r="IS41" s="197"/>
      <c r="IT41" s="197"/>
      <c r="IU41" s="197"/>
      <c r="IV41" s="197"/>
    </row>
    <row r="42" spans="1:256" ht="15.75">
      <c r="A42" s="211"/>
      <c r="K42" s="255"/>
      <c r="L42" s="277"/>
      <c r="O42" s="208"/>
      <c r="P42" s="162"/>
      <c r="BE42" s="206"/>
      <c r="BF42" s="206"/>
      <c r="BG42" s="206"/>
      <c r="BH42" s="206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</row>
    <row r="43" spans="1:256">
      <c r="A43" s="211"/>
      <c r="J43" s="278"/>
      <c r="K43" s="279"/>
      <c r="L43" s="162"/>
      <c r="O43" s="208"/>
      <c r="P43" s="162"/>
      <c r="BE43" s="206"/>
      <c r="BF43" s="206"/>
      <c r="BG43" s="206"/>
      <c r="BH43" s="206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197"/>
      <c r="IE43" s="197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197"/>
      <c r="IS43" s="197"/>
      <c r="IT43" s="197"/>
      <c r="IU43" s="197"/>
      <c r="IV43" s="197"/>
    </row>
    <row r="44" spans="1:256">
      <c r="A44" s="211"/>
      <c r="J44" s="280"/>
      <c r="K44" s="208"/>
      <c r="L44" s="162"/>
      <c r="O44" s="208"/>
      <c r="Q44" s="281"/>
      <c r="R44" s="267"/>
      <c r="BE44" s="206"/>
      <c r="BF44" s="206"/>
      <c r="BG44" s="206"/>
      <c r="BH44" s="206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</row>
    <row r="45" spans="1:256">
      <c r="A45" s="211"/>
      <c r="B45" s="197"/>
      <c r="K45" s="162"/>
      <c r="L45" s="162"/>
      <c r="O45" s="208"/>
      <c r="Q45" s="281"/>
      <c r="R45" s="267"/>
      <c r="BE45" s="206"/>
      <c r="BF45" s="206"/>
      <c r="BG45" s="206"/>
      <c r="BH45" s="206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  <c r="HQ45" s="197"/>
      <c r="HR45" s="197"/>
      <c r="HS45" s="197"/>
      <c r="HT45" s="197"/>
      <c r="HU45" s="197"/>
      <c r="HV45" s="197"/>
      <c r="HW45" s="197"/>
      <c r="HX45" s="197"/>
      <c r="HY45" s="197"/>
      <c r="HZ45" s="197"/>
      <c r="IA45" s="197"/>
      <c r="IB45" s="197"/>
      <c r="IC45" s="197"/>
      <c r="ID45" s="197"/>
      <c r="IE45" s="197"/>
      <c r="IF45" s="197"/>
      <c r="IG45" s="197"/>
      <c r="IH45" s="197"/>
      <c r="II45" s="197"/>
      <c r="IJ45" s="197"/>
      <c r="IK45" s="197"/>
      <c r="IL45" s="197"/>
      <c r="IM45" s="197"/>
      <c r="IN45" s="197"/>
      <c r="IO45" s="197"/>
      <c r="IP45" s="197"/>
      <c r="IQ45" s="197"/>
      <c r="IR45" s="197"/>
      <c r="IS45" s="197"/>
      <c r="IT45" s="197"/>
      <c r="IU45" s="197"/>
      <c r="IV45" s="197"/>
    </row>
    <row r="46" spans="1:256">
      <c r="A46" s="211"/>
      <c r="J46" s="140"/>
      <c r="K46" s="162"/>
      <c r="L46" s="162"/>
      <c r="O46" s="208"/>
      <c r="Q46" s="281"/>
      <c r="R46" s="267"/>
      <c r="BE46" s="206"/>
      <c r="BF46" s="206"/>
      <c r="BG46" s="206"/>
      <c r="BH46" s="206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  <c r="IS46" s="197"/>
      <c r="IT46" s="197"/>
      <c r="IU46" s="197"/>
      <c r="IV46" s="197"/>
    </row>
    <row r="47" spans="1:256">
      <c r="A47" s="211"/>
      <c r="J47" s="140"/>
      <c r="K47" s="162"/>
      <c r="L47" s="162"/>
      <c r="O47" s="208"/>
      <c r="Q47" s="281"/>
      <c r="R47" s="267"/>
      <c r="BE47" s="206"/>
      <c r="BF47" s="206"/>
      <c r="BG47" s="206"/>
      <c r="BH47" s="206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  <c r="HQ47" s="197"/>
      <c r="HR47" s="197"/>
      <c r="HS47" s="197"/>
      <c r="HT47" s="197"/>
      <c r="HU47" s="197"/>
      <c r="HV47" s="197"/>
      <c r="HW47" s="197"/>
      <c r="HX47" s="197"/>
      <c r="HY47" s="197"/>
      <c r="HZ47" s="197"/>
      <c r="IA47" s="197"/>
      <c r="IB47" s="197"/>
      <c r="IC47" s="197"/>
      <c r="ID47" s="197"/>
      <c r="IE47" s="197"/>
      <c r="IF47" s="197"/>
      <c r="IG47" s="197"/>
      <c r="IH47" s="197"/>
      <c r="II47" s="197"/>
      <c r="IJ47" s="197"/>
      <c r="IK47" s="197"/>
      <c r="IL47" s="197"/>
      <c r="IM47" s="197"/>
      <c r="IN47" s="197"/>
      <c r="IO47" s="197"/>
      <c r="IP47" s="197"/>
      <c r="IQ47" s="197"/>
      <c r="IR47" s="197"/>
      <c r="IS47" s="197"/>
      <c r="IT47" s="197"/>
      <c r="IU47" s="197"/>
      <c r="IV47" s="197"/>
    </row>
    <row r="48" spans="1:256">
      <c r="A48" s="211"/>
      <c r="K48" s="162"/>
      <c r="L48" s="162"/>
      <c r="O48" s="208"/>
      <c r="BE48" s="206"/>
      <c r="BF48" s="206"/>
      <c r="BG48" s="206"/>
      <c r="BH48" s="206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  <c r="IS48" s="197"/>
      <c r="IT48" s="197"/>
      <c r="IU48" s="197"/>
      <c r="IV48" s="197"/>
    </row>
    <row r="49" spans="1:256">
      <c r="A49" s="211"/>
      <c r="C49" s="205"/>
      <c r="K49" s="162"/>
      <c r="L49" s="162"/>
      <c r="O49" s="208"/>
      <c r="BE49" s="206"/>
      <c r="BF49" s="206"/>
      <c r="BG49" s="206"/>
      <c r="BH49" s="206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  <c r="IS49" s="197"/>
      <c r="IT49" s="197"/>
      <c r="IU49" s="197"/>
      <c r="IV49" s="197"/>
    </row>
    <row r="50" spans="1:256">
      <c r="A50" s="211"/>
      <c r="I50" s="162"/>
      <c r="J50" s="162"/>
      <c r="K50" s="208"/>
      <c r="L50" s="208"/>
      <c r="O50" s="208"/>
      <c r="BE50" s="206"/>
      <c r="BF50" s="206"/>
      <c r="BG50" s="206"/>
      <c r="BH50" s="206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  <c r="HS50" s="197"/>
      <c r="HT50" s="197"/>
      <c r="HU50" s="197"/>
      <c r="HV50" s="197"/>
      <c r="HW50" s="197"/>
      <c r="HX50" s="197"/>
      <c r="HY50" s="197"/>
      <c r="HZ50" s="197"/>
      <c r="IA50" s="197"/>
      <c r="IB50" s="197"/>
      <c r="IC50" s="197"/>
      <c r="ID50" s="197"/>
      <c r="IE50" s="197"/>
      <c r="IF50" s="197"/>
      <c r="IG50" s="197"/>
      <c r="IH50" s="197"/>
      <c r="II50" s="197"/>
      <c r="IJ50" s="197"/>
      <c r="IK50" s="197"/>
      <c r="IL50" s="197"/>
      <c r="IM50" s="197"/>
      <c r="IN50" s="197"/>
      <c r="IO50" s="197"/>
      <c r="IP50" s="197"/>
      <c r="IQ50" s="197"/>
      <c r="IR50" s="197"/>
      <c r="IS50" s="197"/>
      <c r="IT50" s="197"/>
      <c r="IU50" s="197"/>
      <c r="IV50" s="197"/>
    </row>
    <row r="51" spans="1:256">
      <c r="A51" s="211"/>
      <c r="B51" s="205"/>
      <c r="K51" s="208"/>
      <c r="L51" s="208"/>
      <c r="M51" s="211"/>
      <c r="BE51" s="206"/>
      <c r="BF51" s="206"/>
      <c r="BG51" s="206"/>
      <c r="BH51" s="206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  <c r="HQ51" s="197"/>
      <c r="HR51" s="197"/>
      <c r="HS51" s="197"/>
      <c r="HT51" s="197"/>
      <c r="HU51" s="197"/>
      <c r="HV51" s="197"/>
      <c r="HW51" s="197"/>
      <c r="HX51" s="197"/>
      <c r="HY51" s="197"/>
      <c r="HZ51" s="197"/>
      <c r="IA51" s="197"/>
      <c r="IB51" s="197"/>
      <c r="IC51" s="197"/>
      <c r="ID51" s="197"/>
      <c r="IE51" s="197"/>
      <c r="IF51" s="197"/>
      <c r="IG51" s="197"/>
      <c r="IH51" s="197"/>
      <c r="II51" s="197"/>
      <c r="IJ51" s="197"/>
      <c r="IK51" s="197"/>
      <c r="IL51" s="197"/>
      <c r="IM51" s="197"/>
      <c r="IN51" s="197"/>
      <c r="IO51" s="197"/>
      <c r="IP51" s="197"/>
      <c r="IQ51" s="197"/>
      <c r="IR51" s="197"/>
      <c r="IS51" s="197"/>
      <c r="IT51" s="197"/>
      <c r="IU51" s="197"/>
      <c r="IV51" s="197"/>
    </row>
    <row r="52" spans="1:256">
      <c r="A52" s="211"/>
      <c r="B52" s="205"/>
      <c r="C52" s="211"/>
      <c r="D52" s="211"/>
      <c r="E52" s="211"/>
      <c r="F52" s="211"/>
      <c r="G52" s="211"/>
      <c r="H52" s="211"/>
      <c r="I52" s="211"/>
      <c r="J52" s="211"/>
      <c r="K52" s="208"/>
      <c r="L52" s="208"/>
      <c r="BE52" s="206"/>
      <c r="BF52" s="206"/>
      <c r="BG52" s="206"/>
      <c r="BH52" s="206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  <c r="IP52" s="197"/>
      <c r="IQ52" s="197"/>
      <c r="IR52" s="197"/>
      <c r="IS52" s="197"/>
      <c r="IT52" s="197"/>
      <c r="IU52" s="197"/>
      <c r="IV52" s="197"/>
    </row>
    <row r="53" spans="1:256">
      <c r="B53" s="205"/>
      <c r="BE53" s="206"/>
      <c r="BF53" s="206"/>
      <c r="BG53" s="206"/>
      <c r="BH53" s="206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</row>
    <row r="54" spans="1:256">
      <c r="B54" s="205"/>
      <c r="BB54" s="211"/>
      <c r="BE54" s="206"/>
      <c r="BF54" s="206"/>
      <c r="BG54" s="206"/>
      <c r="BH54" s="206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  <c r="HS54" s="197"/>
      <c r="HT54" s="197"/>
      <c r="HU54" s="197"/>
      <c r="HV54" s="197"/>
      <c r="HW54" s="197"/>
      <c r="HX54" s="197"/>
      <c r="HY54" s="197"/>
      <c r="HZ54" s="197"/>
      <c r="IA54" s="197"/>
      <c r="IB54" s="197"/>
      <c r="IC54" s="197"/>
      <c r="ID54" s="197"/>
      <c r="IE54" s="197"/>
      <c r="IF54" s="197"/>
      <c r="IG54" s="197"/>
      <c r="IH54" s="197"/>
      <c r="II54" s="197"/>
      <c r="IJ54" s="197"/>
      <c r="IK54" s="197"/>
      <c r="IL54" s="197"/>
      <c r="IM54" s="197"/>
      <c r="IN54" s="197"/>
      <c r="IO54" s="197"/>
      <c r="IP54" s="197"/>
      <c r="IQ54" s="197"/>
      <c r="IR54" s="197"/>
      <c r="IS54" s="197"/>
      <c r="IT54" s="197"/>
      <c r="IU54" s="197"/>
      <c r="IV54" s="197"/>
    </row>
    <row r="55" spans="1:256">
      <c r="B55" s="205"/>
      <c r="BE55" s="206"/>
      <c r="BF55" s="206"/>
      <c r="BG55" s="206"/>
      <c r="BH55" s="206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  <c r="HS55" s="197"/>
      <c r="HT55" s="197"/>
      <c r="HU55" s="197"/>
      <c r="HV55" s="197"/>
      <c r="HW55" s="197"/>
      <c r="HX55" s="197"/>
      <c r="HY55" s="197"/>
      <c r="HZ55" s="197"/>
      <c r="IA55" s="197"/>
      <c r="IB55" s="197"/>
      <c r="IC55" s="197"/>
      <c r="ID55" s="197"/>
      <c r="IE55" s="197"/>
      <c r="IF55" s="197"/>
      <c r="IG55" s="197"/>
      <c r="IH55" s="197"/>
      <c r="II55" s="197"/>
      <c r="IJ55" s="197"/>
      <c r="IK55" s="197"/>
      <c r="IL55" s="197"/>
      <c r="IM55" s="197"/>
      <c r="IN55" s="197"/>
      <c r="IO55" s="197"/>
      <c r="IP55" s="197"/>
      <c r="IQ55" s="197"/>
      <c r="IR55" s="197"/>
      <c r="IS55" s="197"/>
      <c r="IT55" s="197"/>
      <c r="IU55" s="197"/>
      <c r="IV55" s="197"/>
    </row>
    <row r="56" spans="1:256">
      <c r="B56" s="205"/>
      <c r="BE56" s="206"/>
      <c r="BF56" s="206"/>
      <c r="BG56" s="206"/>
      <c r="BH56" s="206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</row>
    <row r="57" spans="1:256">
      <c r="B57" s="205"/>
      <c r="BE57" s="206"/>
      <c r="BF57" s="206"/>
      <c r="BG57" s="206"/>
      <c r="BH57" s="206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197"/>
      <c r="FE57" s="197"/>
      <c r="FF57" s="197"/>
      <c r="FG57" s="197"/>
      <c r="FH57" s="197"/>
      <c r="FI57" s="197"/>
      <c r="FJ57" s="197"/>
      <c r="FK57" s="197"/>
      <c r="FL57" s="197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  <c r="HS57" s="197"/>
      <c r="HT57" s="197"/>
      <c r="HU57" s="197"/>
      <c r="HV57" s="197"/>
      <c r="HW57" s="197"/>
      <c r="HX57" s="197"/>
      <c r="HY57" s="197"/>
      <c r="HZ57" s="197"/>
      <c r="IA57" s="197"/>
      <c r="IB57" s="197"/>
      <c r="IC57" s="197"/>
      <c r="ID57" s="197"/>
      <c r="IE57" s="197"/>
      <c r="IF57" s="197"/>
      <c r="IG57" s="197"/>
      <c r="IH57" s="197"/>
      <c r="II57" s="197"/>
      <c r="IJ57" s="197"/>
      <c r="IK57" s="197"/>
      <c r="IL57" s="197"/>
      <c r="IM57" s="197"/>
      <c r="IN57" s="197"/>
      <c r="IO57" s="197"/>
      <c r="IP57" s="197"/>
      <c r="IQ57" s="197"/>
      <c r="IR57" s="197"/>
      <c r="IS57" s="197"/>
      <c r="IT57" s="197"/>
      <c r="IU57" s="197"/>
      <c r="IV57" s="197"/>
    </row>
    <row r="58" spans="1:256">
      <c r="B58" s="205"/>
      <c r="BE58" s="206"/>
      <c r="BF58" s="206"/>
      <c r="BG58" s="206"/>
      <c r="BH58" s="206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197"/>
      <c r="FE58" s="197"/>
      <c r="FF58" s="197"/>
      <c r="FG58" s="197"/>
      <c r="FH58" s="197"/>
      <c r="FI58" s="197"/>
      <c r="FJ58" s="197"/>
      <c r="FK58" s="197"/>
      <c r="FL58" s="197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  <c r="HS58" s="197"/>
      <c r="HT58" s="197"/>
      <c r="HU58" s="197"/>
      <c r="HV58" s="197"/>
      <c r="HW58" s="197"/>
      <c r="HX58" s="197"/>
      <c r="HY58" s="197"/>
      <c r="HZ58" s="197"/>
      <c r="IA58" s="197"/>
      <c r="IB58" s="197"/>
      <c r="IC58" s="197"/>
      <c r="ID58" s="197"/>
      <c r="IE58" s="197"/>
      <c r="IF58" s="197"/>
      <c r="IG58" s="197"/>
      <c r="IH58" s="197"/>
      <c r="II58" s="197"/>
      <c r="IJ58" s="197"/>
      <c r="IK58" s="197"/>
      <c r="IL58" s="197"/>
      <c r="IM58" s="197"/>
      <c r="IN58" s="197"/>
      <c r="IO58" s="197"/>
      <c r="IP58" s="197"/>
      <c r="IQ58" s="197"/>
      <c r="IR58" s="197"/>
      <c r="IS58" s="197"/>
      <c r="IT58" s="197"/>
      <c r="IU58" s="197"/>
      <c r="IV58" s="197"/>
    </row>
    <row r="59" spans="1:256">
      <c r="B59" s="205"/>
      <c r="C59" s="205"/>
      <c r="D59" s="282"/>
      <c r="F59" s="282"/>
      <c r="H59" s="282"/>
      <c r="BE59" s="206"/>
      <c r="BF59" s="206"/>
      <c r="BG59" s="206"/>
      <c r="BH59" s="206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</row>
    <row r="60" spans="1:256">
      <c r="B60" s="205"/>
      <c r="F60" s="236"/>
      <c r="H60" s="236"/>
      <c r="BE60" s="206"/>
      <c r="BF60" s="206"/>
      <c r="BG60" s="206"/>
      <c r="BH60" s="206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  <c r="HS60" s="197"/>
      <c r="HT60" s="197"/>
      <c r="HU60" s="197"/>
      <c r="HV60" s="197"/>
      <c r="HW60" s="197"/>
      <c r="HX60" s="197"/>
      <c r="HY60" s="197"/>
      <c r="HZ60" s="197"/>
      <c r="IA60" s="197"/>
      <c r="IB60" s="197"/>
      <c r="IC60" s="197"/>
      <c r="ID60" s="197"/>
      <c r="IE60" s="197"/>
      <c r="IF60" s="197"/>
      <c r="IG60" s="197"/>
      <c r="IH60" s="197"/>
      <c r="II60" s="197"/>
      <c r="IJ60" s="197"/>
      <c r="IK60" s="197"/>
      <c r="IL60" s="197"/>
      <c r="IM60" s="197"/>
      <c r="IN60" s="197"/>
      <c r="IO60" s="197"/>
      <c r="IP60" s="197"/>
      <c r="IQ60" s="197"/>
      <c r="IR60" s="197"/>
      <c r="IS60" s="197"/>
      <c r="IT60" s="197"/>
      <c r="IU60" s="197"/>
      <c r="IV60" s="197"/>
    </row>
    <row r="61" spans="1:256">
      <c r="B61" s="205"/>
      <c r="D61" s="282"/>
      <c r="F61" s="282"/>
      <c r="H61" s="282"/>
      <c r="J61" s="282"/>
      <c r="BE61" s="206"/>
      <c r="BF61" s="206"/>
      <c r="BG61" s="206"/>
      <c r="BH61" s="206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  <c r="HS61" s="197"/>
      <c r="HT61" s="197"/>
      <c r="HU61" s="197"/>
      <c r="HV61" s="197"/>
      <c r="HW61" s="197"/>
      <c r="HX61" s="197"/>
      <c r="HY61" s="197"/>
      <c r="HZ61" s="197"/>
      <c r="IA61" s="197"/>
      <c r="IB61" s="197"/>
      <c r="IC61" s="197"/>
      <c r="ID61" s="197"/>
      <c r="IE61" s="197"/>
      <c r="IF61" s="197"/>
      <c r="IG61" s="197"/>
      <c r="IH61" s="197"/>
      <c r="II61" s="197"/>
      <c r="IJ61" s="197"/>
      <c r="IK61" s="197"/>
      <c r="IL61" s="197"/>
      <c r="IM61" s="197"/>
      <c r="IN61" s="197"/>
      <c r="IO61" s="197"/>
      <c r="IP61" s="197"/>
      <c r="IQ61" s="197"/>
      <c r="IR61" s="197"/>
      <c r="IS61" s="197"/>
      <c r="IT61" s="197"/>
      <c r="IU61" s="197"/>
      <c r="IV61" s="197"/>
    </row>
    <row r="62" spans="1:256">
      <c r="B62" s="205"/>
      <c r="F62" s="221"/>
      <c r="H62" s="221"/>
      <c r="J62" s="221"/>
      <c r="BE62" s="206"/>
      <c r="BF62" s="206"/>
      <c r="BG62" s="206"/>
      <c r="BH62" s="206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  <c r="IS62" s="197"/>
      <c r="IT62" s="197"/>
      <c r="IU62" s="197"/>
      <c r="IV62" s="197"/>
    </row>
    <row r="63" spans="1:256">
      <c r="B63" s="205"/>
      <c r="F63" s="221"/>
      <c r="H63" s="221"/>
      <c r="J63" s="221"/>
      <c r="BE63" s="206"/>
      <c r="BF63" s="206"/>
      <c r="BG63" s="206"/>
      <c r="BH63" s="206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</row>
    <row r="64" spans="1:256">
      <c r="B64" s="205"/>
      <c r="BE64" s="206"/>
      <c r="BF64" s="206"/>
      <c r="BG64" s="206"/>
      <c r="BH64" s="206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</row>
    <row r="65" spans="1:256">
      <c r="B65" s="205"/>
      <c r="D65" s="221"/>
      <c r="E65" s="237"/>
      <c r="F65" s="221"/>
      <c r="G65" s="237"/>
      <c r="H65" s="221"/>
      <c r="I65" s="237"/>
      <c r="J65" s="221"/>
      <c r="K65" s="237"/>
      <c r="BE65" s="206"/>
      <c r="BF65" s="206"/>
      <c r="BG65" s="206"/>
      <c r="BH65" s="206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  <c r="HS65" s="197"/>
      <c r="HT65" s="197"/>
      <c r="HU65" s="197"/>
      <c r="HV65" s="197"/>
      <c r="HW65" s="197"/>
      <c r="HX65" s="197"/>
      <c r="HY65" s="197"/>
      <c r="HZ65" s="197"/>
      <c r="IA65" s="197"/>
      <c r="IB65" s="197"/>
      <c r="IC65" s="197"/>
      <c r="ID65" s="197"/>
      <c r="IE65" s="197"/>
      <c r="IF65" s="197"/>
      <c r="IG65" s="197"/>
      <c r="IH65" s="197"/>
      <c r="II65" s="197"/>
      <c r="IJ65" s="197"/>
      <c r="IK65" s="197"/>
      <c r="IL65" s="197"/>
      <c r="IM65" s="197"/>
      <c r="IN65" s="197"/>
      <c r="IO65" s="197"/>
      <c r="IP65" s="197"/>
      <c r="IQ65" s="197"/>
      <c r="IR65" s="197"/>
      <c r="IS65" s="197"/>
      <c r="IT65" s="197"/>
      <c r="IU65" s="197"/>
      <c r="IV65" s="197"/>
    </row>
    <row r="66" spans="1:256">
      <c r="B66" s="205"/>
      <c r="C66" s="205"/>
      <c r="F66" s="221"/>
      <c r="G66" s="211"/>
      <c r="H66" s="221"/>
      <c r="I66" s="211"/>
      <c r="J66" s="221"/>
      <c r="K66" s="211"/>
      <c r="BE66" s="206"/>
      <c r="BF66" s="206"/>
      <c r="BG66" s="206"/>
      <c r="BH66" s="206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</row>
    <row r="67" spans="1:256">
      <c r="A67" s="197"/>
      <c r="B67" s="205"/>
      <c r="F67" s="221"/>
      <c r="G67" s="211"/>
      <c r="H67" s="221"/>
      <c r="I67" s="211"/>
      <c r="J67" s="221"/>
      <c r="K67" s="211"/>
      <c r="BE67" s="206"/>
      <c r="BF67" s="206"/>
      <c r="BG67" s="206"/>
      <c r="BH67" s="206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</row>
    <row r="68" spans="1:256">
      <c r="A68" s="197"/>
      <c r="H68" s="211"/>
      <c r="I68" s="237"/>
      <c r="J68" s="211"/>
      <c r="K68" s="237"/>
      <c r="BE68" s="206"/>
      <c r="BF68" s="206"/>
      <c r="BG68" s="206"/>
      <c r="BH68" s="206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</row>
    <row r="69" spans="1:256">
      <c r="A69" s="197"/>
      <c r="AA69" s="278"/>
      <c r="AB69" s="278"/>
      <c r="AC69" s="278"/>
      <c r="AD69" s="278"/>
      <c r="AE69" s="278"/>
      <c r="BE69" s="206"/>
      <c r="BF69" s="206"/>
      <c r="BG69" s="206"/>
      <c r="BH69" s="206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</row>
    <row r="70" spans="1:256">
      <c r="A70" s="197"/>
      <c r="AA70" s="278"/>
      <c r="AB70" s="278"/>
      <c r="AC70" s="278"/>
      <c r="AD70" s="278"/>
      <c r="AE70" s="278"/>
      <c r="BE70" s="206"/>
      <c r="BF70" s="206"/>
      <c r="BG70" s="206"/>
      <c r="BH70" s="206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</row>
    <row r="71" spans="1:256">
      <c r="A71" s="197"/>
      <c r="AA71" s="278"/>
      <c r="AB71" s="278"/>
      <c r="AC71" s="278"/>
      <c r="AD71" s="278"/>
      <c r="AE71" s="278"/>
      <c r="BE71" s="206"/>
      <c r="BF71" s="206"/>
      <c r="BG71" s="206"/>
      <c r="BH71" s="206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  <c r="IR71" s="197"/>
      <c r="IS71" s="197"/>
      <c r="IT71" s="197"/>
      <c r="IU71" s="197"/>
      <c r="IV71" s="197"/>
    </row>
    <row r="72" spans="1:256">
      <c r="A72" s="197"/>
      <c r="H72" s="236"/>
      <c r="I72" s="236"/>
      <c r="J72" s="236"/>
      <c r="K72" s="206"/>
      <c r="AA72" s="278"/>
      <c r="AB72" s="278"/>
      <c r="AC72" s="278"/>
      <c r="AD72" s="278"/>
      <c r="AE72" s="278"/>
      <c r="BE72" s="206"/>
      <c r="BF72" s="206"/>
      <c r="BG72" s="206"/>
      <c r="BH72" s="206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  <c r="IR72" s="197"/>
      <c r="IS72" s="197"/>
      <c r="IT72" s="197"/>
      <c r="IU72" s="197"/>
      <c r="IV72" s="197"/>
    </row>
    <row r="73" spans="1:256">
      <c r="A73" s="197"/>
      <c r="J73" s="206"/>
      <c r="K73" s="206"/>
      <c r="AA73" s="278"/>
      <c r="AB73" s="278"/>
      <c r="AC73" s="278"/>
      <c r="AD73" s="278"/>
      <c r="AE73" s="278"/>
      <c r="BE73" s="206"/>
      <c r="BF73" s="206"/>
      <c r="BG73" s="206"/>
      <c r="BH73" s="206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  <c r="IR73" s="197"/>
      <c r="IS73" s="197"/>
      <c r="IT73" s="197"/>
      <c r="IU73" s="197"/>
      <c r="IV73" s="197"/>
    </row>
    <row r="74" spans="1:256">
      <c r="A74" s="197"/>
      <c r="J74" s="206"/>
      <c r="K74" s="206"/>
      <c r="AA74" s="278"/>
      <c r="AB74" s="278"/>
      <c r="AC74" s="278"/>
      <c r="AD74" s="278"/>
      <c r="AE74" s="278"/>
      <c r="BB74" s="211"/>
      <c r="BE74" s="206"/>
      <c r="BF74" s="206"/>
      <c r="BG74" s="206"/>
      <c r="BH74" s="206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19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197"/>
      <c r="FM74" s="197"/>
      <c r="FN74" s="19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197"/>
      <c r="GB74" s="197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  <c r="HQ74" s="197"/>
      <c r="HR74" s="197"/>
      <c r="HS74" s="197"/>
      <c r="HT74" s="197"/>
      <c r="HU74" s="197"/>
      <c r="HV74" s="197"/>
      <c r="HW74" s="197"/>
      <c r="HX74" s="197"/>
      <c r="HY74" s="197"/>
      <c r="HZ74" s="197"/>
      <c r="IA74" s="197"/>
      <c r="IB74" s="197"/>
      <c r="IC74" s="197"/>
      <c r="ID74" s="197"/>
      <c r="IE74" s="197"/>
      <c r="IF74" s="197"/>
      <c r="IG74" s="197"/>
      <c r="IH74" s="197"/>
      <c r="II74" s="197"/>
      <c r="IJ74" s="197"/>
      <c r="IK74" s="197"/>
      <c r="IL74" s="197"/>
      <c r="IM74" s="197"/>
      <c r="IN74" s="197"/>
      <c r="IO74" s="197"/>
      <c r="IP74" s="197"/>
      <c r="IQ74" s="197"/>
      <c r="IR74" s="197"/>
      <c r="IS74" s="197"/>
      <c r="IT74" s="197"/>
      <c r="IU74" s="197"/>
      <c r="IV74" s="197"/>
    </row>
    <row r="75" spans="1:256">
      <c r="A75" s="197"/>
      <c r="J75" s="206"/>
      <c r="K75" s="206"/>
      <c r="AA75" s="278"/>
      <c r="AB75" s="278"/>
      <c r="AC75" s="278"/>
      <c r="AD75" s="278"/>
      <c r="AE75" s="278"/>
      <c r="BE75" s="206"/>
      <c r="BF75" s="206"/>
      <c r="BG75" s="206"/>
      <c r="BH75" s="206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</row>
    <row r="76" spans="1:256">
      <c r="A76" s="197"/>
      <c r="J76" s="206"/>
      <c r="K76" s="206"/>
      <c r="AA76" s="278"/>
      <c r="AB76" s="278"/>
      <c r="AC76" s="278"/>
      <c r="AD76" s="278"/>
      <c r="AE76" s="278"/>
      <c r="BE76" s="206"/>
      <c r="BF76" s="206"/>
      <c r="BG76" s="206"/>
      <c r="BH76" s="206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</row>
    <row r="77" spans="1:256">
      <c r="A77" s="197"/>
      <c r="J77" s="206"/>
      <c r="K77" s="206"/>
      <c r="AA77" s="278"/>
      <c r="AB77" s="278"/>
      <c r="AC77" s="278"/>
      <c r="AD77" s="278"/>
      <c r="AE77" s="278"/>
      <c r="BE77" s="206"/>
      <c r="BF77" s="206"/>
      <c r="BG77" s="206"/>
      <c r="BH77" s="206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</row>
    <row r="78" spans="1:256">
      <c r="A78" s="197"/>
      <c r="J78" s="206"/>
      <c r="K78" s="206"/>
      <c r="AA78" s="278"/>
      <c r="AB78" s="278"/>
      <c r="AC78" s="278"/>
      <c r="AD78" s="278"/>
      <c r="AE78" s="278"/>
      <c r="BE78" s="206"/>
      <c r="BF78" s="206"/>
      <c r="BG78" s="206"/>
      <c r="BH78" s="206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</row>
    <row r="79" spans="1:256">
      <c r="A79" s="197"/>
      <c r="J79" s="206"/>
      <c r="K79" s="206"/>
      <c r="AA79" s="278"/>
      <c r="AB79" s="278"/>
      <c r="AC79" s="278"/>
      <c r="AD79" s="278"/>
      <c r="AE79" s="278"/>
      <c r="BE79" s="206"/>
      <c r="BF79" s="206"/>
      <c r="BG79" s="206"/>
      <c r="BH79" s="206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C79" s="197"/>
      <c r="HD79" s="197"/>
      <c r="HE79" s="197"/>
      <c r="HF79" s="197"/>
      <c r="HG79" s="197"/>
      <c r="HH79" s="197"/>
      <c r="HI79" s="197"/>
      <c r="HJ79" s="197"/>
      <c r="HK79" s="197"/>
      <c r="HL79" s="197"/>
      <c r="HM79" s="197"/>
      <c r="HN79" s="197"/>
      <c r="HO79" s="197"/>
      <c r="HP79" s="197"/>
      <c r="HQ79" s="197"/>
      <c r="HR79" s="197"/>
      <c r="HS79" s="197"/>
      <c r="HT79" s="197"/>
      <c r="HU79" s="197"/>
      <c r="HV79" s="197"/>
      <c r="HW79" s="197"/>
      <c r="HX79" s="197"/>
      <c r="HY79" s="197"/>
      <c r="HZ79" s="197"/>
      <c r="IA79" s="197"/>
      <c r="IB79" s="197"/>
      <c r="IC79" s="197"/>
      <c r="ID79" s="197"/>
      <c r="IE79" s="197"/>
      <c r="IF79" s="197"/>
      <c r="IG79" s="197"/>
      <c r="IH79" s="197"/>
      <c r="II79" s="197"/>
      <c r="IJ79" s="197"/>
      <c r="IK79" s="197"/>
      <c r="IL79" s="197"/>
      <c r="IM79" s="197"/>
      <c r="IN79" s="197"/>
      <c r="IO79" s="197"/>
      <c r="IP79" s="197"/>
      <c r="IQ79" s="197"/>
      <c r="IR79" s="197"/>
      <c r="IS79" s="197"/>
      <c r="IT79" s="197"/>
      <c r="IU79" s="197"/>
      <c r="IV79" s="197"/>
    </row>
    <row r="80" spans="1:256">
      <c r="A80" s="197"/>
      <c r="J80" s="206"/>
      <c r="K80" s="206"/>
      <c r="AA80" s="278"/>
      <c r="AB80" s="278"/>
      <c r="AC80" s="278"/>
      <c r="AD80" s="278"/>
      <c r="AE80" s="278"/>
      <c r="BE80" s="206"/>
      <c r="BF80" s="206"/>
      <c r="BG80" s="206"/>
      <c r="BH80" s="206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  <c r="HS80" s="197"/>
      <c r="HT80" s="197"/>
      <c r="HU80" s="197"/>
      <c r="HV80" s="197"/>
      <c r="HW80" s="197"/>
      <c r="HX80" s="197"/>
      <c r="HY80" s="197"/>
      <c r="HZ80" s="197"/>
      <c r="IA80" s="197"/>
      <c r="IB80" s="197"/>
      <c r="IC80" s="197"/>
      <c r="ID80" s="197"/>
      <c r="IE80" s="197"/>
      <c r="IF80" s="197"/>
      <c r="IG80" s="197"/>
      <c r="IH80" s="197"/>
      <c r="II80" s="197"/>
      <c r="IJ80" s="197"/>
      <c r="IK80" s="197"/>
      <c r="IL80" s="197"/>
      <c r="IM80" s="197"/>
      <c r="IN80" s="197"/>
      <c r="IO80" s="197"/>
      <c r="IP80" s="197"/>
      <c r="IQ80" s="197"/>
      <c r="IR80" s="197"/>
      <c r="IS80" s="197"/>
      <c r="IT80" s="197"/>
      <c r="IU80" s="197"/>
      <c r="IV80" s="197"/>
    </row>
    <row r="81" spans="1:256">
      <c r="A81" s="197"/>
      <c r="J81" s="206"/>
      <c r="K81" s="206"/>
      <c r="AA81" s="278"/>
      <c r="AB81" s="278"/>
      <c r="AC81" s="278"/>
      <c r="AD81" s="278"/>
      <c r="AE81" s="278"/>
      <c r="BE81" s="206"/>
      <c r="BF81" s="206"/>
      <c r="BG81" s="206"/>
      <c r="BH81" s="206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</row>
    <row r="82" spans="1:256">
      <c r="A82" s="197"/>
      <c r="J82" s="206"/>
      <c r="K82" s="206"/>
      <c r="AA82" s="278"/>
      <c r="AB82" s="278"/>
      <c r="AC82" s="278"/>
      <c r="AD82" s="278"/>
      <c r="AE82" s="278"/>
      <c r="BE82" s="206"/>
      <c r="BF82" s="206"/>
      <c r="BG82" s="206"/>
      <c r="BH82" s="206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</row>
    <row r="83" spans="1:256">
      <c r="A83" s="197"/>
      <c r="B83" s="197"/>
      <c r="C83" s="197"/>
      <c r="D83" s="197"/>
      <c r="E83" s="197"/>
      <c r="F83" s="197"/>
      <c r="G83" s="197"/>
      <c r="H83" s="197"/>
      <c r="I83" s="197"/>
      <c r="J83" s="206"/>
      <c r="K83" s="206"/>
      <c r="AA83" s="278"/>
      <c r="AB83" s="278"/>
      <c r="AC83" s="278"/>
      <c r="AD83" s="278"/>
      <c r="AE83" s="278"/>
      <c r="BE83" s="206"/>
      <c r="BF83" s="206"/>
      <c r="BG83" s="206"/>
      <c r="BH83" s="206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</row>
    <row r="84" spans="1:256">
      <c r="A84" s="197"/>
      <c r="B84" s="197"/>
      <c r="C84" s="197"/>
      <c r="D84" s="197"/>
      <c r="E84" s="197"/>
      <c r="F84" s="197"/>
      <c r="G84" s="197"/>
      <c r="H84" s="197"/>
      <c r="I84" s="197"/>
      <c r="J84" s="206"/>
      <c r="K84" s="206"/>
      <c r="AA84" s="278"/>
      <c r="AB84" s="278"/>
      <c r="AC84" s="278"/>
      <c r="AD84" s="278"/>
      <c r="AE84" s="278"/>
      <c r="BE84" s="206"/>
      <c r="BF84" s="206"/>
      <c r="BG84" s="206"/>
      <c r="BH84" s="206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</row>
    <row r="85" spans="1:256">
      <c r="A85" s="197"/>
      <c r="B85" s="197"/>
      <c r="C85" s="197"/>
      <c r="D85" s="197"/>
      <c r="E85" s="197"/>
      <c r="F85" s="197"/>
      <c r="G85" s="197"/>
      <c r="H85" s="197"/>
      <c r="I85" s="197"/>
      <c r="J85" s="206"/>
      <c r="K85" s="206"/>
      <c r="AA85" s="278"/>
      <c r="AB85" s="278"/>
      <c r="AC85" s="278"/>
      <c r="AD85" s="278"/>
      <c r="AE85" s="278"/>
      <c r="BE85" s="206"/>
      <c r="BF85" s="206"/>
      <c r="BG85" s="206"/>
      <c r="BH85" s="206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</row>
    <row r="86" spans="1:256">
      <c r="A86" s="197"/>
      <c r="B86" s="197"/>
      <c r="C86" s="197"/>
      <c r="D86" s="197"/>
      <c r="E86" s="197"/>
      <c r="F86" s="197"/>
      <c r="G86" s="197"/>
      <c r="H86" s="197"/>
      <c r="I86" s="197"/>
      <c r="J86" s="206"/>
      <c r="K86" s="206"/>
      <c r="AA86" s="278"/>
      <c r="AB86" s="278"/>
      <c r="AC86" s="278"/>
      <c r="AD86" s="278"/>
      <c r="AE86" s="278"/>
      <c r="BE86" s="206"/>
      <c r="BF86" s="206"/>
      <c r="BG86" s="206"/>
      <c r="BH86" s="206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  <c r="HS86" s="197"/>
      <c r="HT86" s="197"/>
      <c r="HU86" s="197"/>
      <c r="HV86" s="197"/>
      <c r="HW86" s="197"/>
      <c r="HX86" s="197"/>
      <c r="HY86" s="197"/>
      <c r="HZ86" s="197"/>
      <c r="IA86" s="197"/>
      <c r="IB86" s="197"/>
      <c r="IC86" s="197"/>
      <c r="ID86" s="197"/>
      <c r="IE86" s="197"/>
      <c r="IF86" s="197"/>
      <c r="IG86" s="197"/>
      <c r="IH86" s="197"/>
      <c r="II86" s="197"/>
      <c r="IJ86" s="197"/>
      <c r="IK86" s="197"/>
      <c r="IL86" s="197"/>
      <c r="IM86" s="197"/>
      <c r="IN86" s="197"/>
      <c r="IO86" s="197"/>
      <c r="IP86" s="197"/>
      <c r="IQ86" s="197"/>
      <c r="IR86" s="197"/>
      <c r="IS86" s="197"/>
      <c r="IT86" s="197"/>
      <c r="IU86" s="197"/>
      <c r="IV86" s="197"/>
    </row>
    <row r="87" spans="1:256">
      <c r="A87" s="197"/>
      <c r="B87" s="197"/>
      <c r="C87" s="197"/>
      <c r="D87" s="197"/>
      <c r="E87" s="197"/>
      <c r="F87" s="197"/>
      <c r="G87" s="197"/>
      <c r="H87" s="197"/>
      <c r="I87" s="197"/>
      <c r="J87" s="206"/>
      <c r="K87" s="206"/>
      <c r="AA87" s="278"/>
      <c r="AB87" s="278"/>
      <c r="AC87" s="278"/>
      <c r="AD87" s="278"/>
      <c r="AE87" s="278"/>
      <c r="BE87" s="206"/>
      <c r="BF87" s="206"/>
      <c r="BG87" s="206"/>
      <c r="BH87" s="206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  <c r="ER87" s="197"/>
      <c r="ES87" s="197"/>
      <c r="ET87" s="197"/>
      <c r="EU87" s="197"/>
      <c r="EV87" s="197"/>
      <c r="EW87" s="197"/>
      <c r="EX87" s="197"/>
      <c r="EY87" s="197"/>
      <c r="EZ87" s="197"/>
      <c r="FA87" s="197"/>
      <c r="FB87" s="197"/>
      <c r="FC87" s="197"/>
      <c r="FD87" s="197"/>
      <c r="FE87" s="197"/>
      <c r="FF87" s="197"/>
      <c r="FG87" s="197"/>
      <c r="FH87" s="197"/>
      <c r="FI87" s="197"/>
      <c r="FJ87" s="197"/>
      <c r="FK87" s="197"/>
      <c r="FL87" s="197"/>
      <c r="FM87" s="197"/>
      <c r="FN87" s="197"/>
      <c r="FO87" s="197"/>
      <c r="FP87" s="197"/>
      <c r="FQ87" s="197"/>
      <c r="FR87" s="197"/>
      <c r="FS87" s="197"/>
      <c r="FT87" s="197"/>
      <c r="FU87" s="197"/>
      <c r="FV87" s="197"/>
      <c r="FW87" s="197"/>
      <c r="FX87" s="197"/>
      <c r="FY87" s="197"/>
      <c r="FZ87" s="197"/>
      <c r="GA87" s="197"/>
      <c r="GB87" s="197"/>
      <c r="GC87" s="197"/>
      <c r="GD87" s="197"/>
      <c r="GE87" s="197"/>
      <c r="GF87" s="197"/>
      <c r="GG87" s="197"/>
      <c r="GH87" s="197"/>
      <c r="GI87" s="197"/>
      <c r="GJ87" s="197"/>
      <c r="GK87" s="197"/>
      <c r="GL87" s="197"/>
      <c r="GM87" s="197"/>
      <c r="GN87" s="197"/>
      <c r="GO87" s="197"/>
      <c r="GP87" s="197"/>
      <c r="GQ87" s="197"/>
      <c r="GR87" s="197"/>
      <c r="GS87" s="197"/>
      <c r="GT87" s="197"/>
      <c r="GU87" s="197"/>
      <c r="GV87" s="197"/>
      <c r="GW87" s="197"/>
      <c r="GX87" s="197"/>
      <c r="GY87" s="197"/>
      <c r="GZ87" s="197"/>
      <c r="HA87" s="197"/>
      <c r="HB87" s="197"/>
      <c r="HC87" s="197"/>
      <c r="HD87" s="197"/>
      <c r="HE87" s="197"/>
      <c r="HF87" s="197"/>
      <c r="HG87" s="197"/>
      <c r="HH87" s="197"/>
      <c r="HI87" s="197"/>
      <c r="HJ87" s="197"/>
      <c r="HK87" s="197"/>
      <c r="HL87" s="197"/>
      <c r="HM87" s="197"/>
      <c r="HN87" s="197"/>
      <c r="HO87" s="197"/>
      <c r="HP87" s="197"/>
      <c r="HQ87" s="197"/>
      <c r="HR87" s="197"/>
      <c r="HS87" s="197"/>
      <c r="HT87" s="197"/>
      <c r="HU87" s="197"/>
      <c r="HV87" s="197"/>
      <c r="HW87" s="197"/>
      <c r="HX87" s="197"/>
      <c r="HY87" s="197"/>
      <c r="HZ87" s="197"/>
      <c r="IA87" s="197"/>
      <c r="IB87" s="197"/>
      <c r="IC87" s="197"/>
      <c r="ID87" s="197"/>
      <c r="IE87" s="197"/>
      <c r="IF87" s="197"/>
      <c r="IG87" s="197"/>
      <c r="IH87" s="197"/>
      <c r="II87" s="197"/>
      <c r="IJ87" s="197"/>
      <c r="IK87" s="197"/>
      <c r="IL87" s="197"/>
      <c r="IM87" s="197"/>
      <c r="IN87" s="197"/>
      <c r="IO87" s="197"/>
      <c r="IP87" s="197"/>
      <c r="IQ87" s="197"/>
      <c r="IR87" s="197"/>
      <c r="IS87" s="197"/>
      <c r="IT87" s="197"/>
      <c r="IU87" s="197"/>
      <c r="IV87" s="197"/>
    </row>
    <row r="88" spans="1:256">
      <c r="A88" s="197"/>
      <c r="B88" s="197"/>
      <c r="C88" s="197"/>
      <c r="D88" s="197"/>
      <c r="E88" s="197"/>
      <c r="F88" s="197"/>
      <c r="G88" s="197"/>
      <c r="H88" s="197"/>
      <c r="I88" s="197"/>
      <c r="J88" s="206"/>
      <c r="K88" s="206"/>
      <c r="AA88" s="278"/>
      <c r="AB88" s="278"/>
      <c r="AC88" s="278"/>
      <c r="AD88" s="278"/>
      <c r="AE88" s="278"/>
      <c r="BE88" s="206"/>
      <c r="BF88" s="206"/>
      <c r="BG88" s="206"/>
      <c r="BH88" s="206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  <c r="HS88" s="197"/>
      <c r="HT88" s="197"/>
      <c r="HU88" s="197"/>
      <c r="HV88" s="197"/>
      <c r="HW88" s="197"/>
      <c r="HX88" s="197"/>
      <c r="HY88" s="197"/>
      <c r="HZ88" s="197"/>
      <c r="IA88" s="197"/>
      <c r="IB88" s="197"/>
      <c r="IC88" s="197"/>
      <c r="ID88" s="197"/>
      <c r="IE88" s="197"/>
      <c r="IF88" s="197"/>
      <c r="IG88" s="197"/>
      <c r="IH88" s="197"/>
      <c r="II88" s="197"/>
      <c r="IJ88" s="197"/>
      <c r="IK88" s="197"/>
      <c r="IL88" s="197"/>
      <c r="IM88" s="197"/>
      <c r="IN88" s="197"/>
      <c r="IO88" s="197"/>
      <c r="IP88" s="197"/>
      <c r="IQ88" s="197"/>
      <c r="IR88" s="197"/>
      <c r="IS88" s="197"/>
      <c r="IT88" s="197"/>
      <c r="IU88" s="197"/>
      <c r="IV88" s="197"/>
    </row>
    <row r="89" spans="1:256">
      <c r="A89" s="197"/>
      <c r="B89" s="197"/>
      <c r="C89" s="197"/>
      <c r="D89" s="197"/>
      <c r="E89" s="197"/>
      <c r="F89" s="197"/>
      <c r="G89" s="197"/>
      <c r="H89" s="197"/>
      <c r="I89" s="197"/>
      <c r="J89" s="206"/>
      <c r="K89" s="206"/>
      <c r="AA89" s="278"/>
      <c r="AB89" s="278"/>
      <c r="AC89" s="278"/>
      <c r="AD89" s="278"/>
      <c r="AE89" s="278"/>
      <c r="BE89" s="206"/>
      <c r="BF89" s="206"/>
      <c r="BG89" s="206"/>
      <c r="BH89" s="206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  <c r="HQ89" s="197"/>
      <c r="HR89" s="197"/>
      <c r="HS89" s="197"/>
      <c r="HT89" s="197"/>
      <c r="HU89" s="197"/>
      <c r="HV89" s="197"/>
      <c r="HW89" s="197"/>
      <c r="HX89" s="197"/>
      <c r="HY89" s="197"/>
      <c r="HZ89" s="197"/>
      <c r="IA89" s="197"/>
      <c r="IB89" s="197"/>
      <c r="IC89" s="197"/>
      <c r="ID89" s="197"/>
      <c r="IE89" s="197"/>
      <c r="IF89" s="197"/>
      <c r="IG89" s="197"/>
      <c r="IH89" s="197"/>
      <c r="II89" s="197"/>
      <c r="IJ89" s="197"/>
      <c r="IK89" s="197"/>
      <c r="IL89" s="197"/>
      <c r="IM89" s="197"/>
      <c r="IN89" s="197"/>
      <c r="IO89" s="197"/>
      <c r="IP89" s="197"/>
      <c r="IQ89" s="197"/>
      <c r="IR89" s="197"/>
      <c r="IS89" s="197"/>
      <c r="IT89" s="197"/>
      <c r="IU89" s="197"/>
      <c r="IV89" s="197"/>
    </row>
    <row r="90" spans="1:256">
      <c r="A90" s="197"/>
      <c r="B90" s="197"/>
      <c r="C90" s="197"/>
      <c r="D90" s="197"/>
      <c r="E90" s="197"/>
      <c r="F90" s="197"/>
      <c r="G90" s="197"/>
      <c r="H90" s="197"/>
      <c r="I90" s="197"/>
      <c r="J90" s="206"/>
      <c r="K90" s="206"/>
      <c r="AA90" s="278"/>
      <c r="BE90" s="206"/>
      <c r="BF90" s="206"/>
      <c r="BG90" s="206"/>
      <c r="BH90" s="206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</row>
    <row r="91" spans="1:256">
      <c r="A91" s="197"/>
      <c r="B91" s="197"/>
      <c r="C91" s="197"/>
      <c r="D91" s="197"/>
      <c r="E91" s="197"/>
      <c r="F91" s="197"/>
      <c r="G91" s="197"/>
      <c r="H91" s="197"/>
      <c r="I91" s="197"/>
      <c r="J91" s="206"/>
      <c r="K91" s="206"/>
      <c r="AA91" s="278"/>
      <c r="BE91" s="206"/>
      <c r="BF91" s="206"/>
      <c r="BG91" s="206"/>
      <c r="BH91" s="206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</row>
    <row r="92" spans="1:256">
      <c r="A92" s="197"/>
      <c r="B92" s="197"/>
      <c r="C92" s="197"/>
      <c r="D92" s="197"/>
      <c r="E92" s="197"/>
      <c r="F92" s="197"/>
      <c r="G92" s="197"/>
      <c r="H92" s="197"/>
      <c r="I92" s="197"/>
      <c r="J92" s="206"/>
      <c r="K92" s="206"/>
      <c r="AA92" s="278"/>
      <c r="BE92" s="206"/>
      <c r="BF92" s="206"/>
      <c r="BG92" s="206"/>
      <c r="BH92" s="206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  <c r="HS92" s="197"/>
      <c r="HT92" s="197"/>
      <c r="HU92" s="197"/>
      <c r="HV92" s="197"/>
      <c r="HW92" s="197"/>
      <c r="HX92" s="197"/>
      <c r="HY92" s="197"/>
      <c r="HZ92" s="197"/>
      <c r="IA92" s="197"/>
      <c r="IB92" s="197"/>
      <c r="IC92" s="197"/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7"/>
      <c r="IQ92" s="197"/>
      <c r="IR92" s="197"/>
      <c r="IS92" s="197"/>
      <c r="IT92" s="197"/>
      <c r="IU92" s="197"/>
      <c r="IV92" s="197"/>
    </row>
    <row r="93" spans="1:256">
      <c r="A93" s="197"/>
      <c r="B93" s="197"/>
      <c r="C93" s="197"/>
      <c r="D93" s="197"/>
      <c r="E93" s="197"/>
      <c r="F93" s="197"/>
      <c r="G93" s="197"/>
      <c r="H93" s="197"/>
      <c r="I93" s="197"/>
      <c r="J93" s="206"/>
      <c r="K93" s="206"/>
      <c r="AA93" s="278"/>
      <c r="BE93" s="206"/>
      <c r="BF93" s="206"/>
      <c r="BG93" s="206"/>
      <c r="BH93" s="206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  <c r="HF93" s="197"/>
      <c r="HG93" s="197"/>
      <c r="HH93" s="197"/>
      <c r="HI93" s="197"/>
      <c r="HJ93" s="197"/>
      <c r="HK93" s="197"/>
      <c r="HL93" s="197"/>
      <c r="HM93" s="197"/>
      <c r="HN93" s="197"/>
      <c r="HO93" s="197"/>
      <c r="HP93" s="197"/>
      <c r="HQ93" s="197"/>
      <c r="HR93" s="197"/>
      <c r="HS93" s="197"/>
      <c r="HT93" s="197"/>
      <c r="HU93" s="197"/>
      <c r="HV93" s="197"/>
      <c r="HW93" s="197"/>
      <c r="HX93" s="197"/>
      <c r="HY93" s="197"/>
      <c r="HZ93" s="197"/>
      <c r="IA93" s="197"/>
      <c r="IB93" s="197"/>
      <c r="IC93" s="197"/>
      <c r="ID93" s="197"/>
      <c r="IE93" s="197"/>
      <c r="IF93" s="197"/>
      <c r="IG93" s="197"/>
      <c r="IH93" s="197"/>
      <c r="II93" s="197"/>
      <c r="IJ93" s="197"/>
      <c r="IK93" s="197"/>
      <c r="IL93" s="197"/>
      <c r="IM93" s="197"/>
      <c r="IN93" s="197"/>
      <c r="IO93" s="197"/>
      <c r="IP93" s="197"/>
      <c r="IQ93" s="197"/>
      <c r="IR93" s="197"/>
      <c r="IS93" s="197"/>
      <c r="IT93" s="197"/>
      <c r="IU93" s="197"/>
      <c r="IV93" s="197"/>
    </row>
    <row r="94" spans="1:256">
      <c r="A94" s="197"/>
      <c r="B94" s="197"/>
      <c r="C94" s="197"/>
      <c r="D94" s="197"/>
      <c r="E94" s="197"/>
      <c r="F94" s="197"/>
      <c r="G94" s="197"/>
      <c r="H94" s="197"/>
      <c r="I94" s="197"/>
      <c r="J94" s="206"/>
      <c r="K94" s="206"/>
      <c r="AA94" s="278"/>
      <c r="BB94" s="211"/>
      <c r="BE94" s="206"/>
      <c r="BF94" s="206"/>
      <c r="BG94" s="206"/>
      <c r="BH94" s="206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  <c r="HQ94" s="197"/>
      <c r="HR94" s="197"/>
      <c r="HS94" s="197"/>
      <c r="HT94" s="197"/>
      <c r="HU94" s="197"/>
      <c r="HV94" s="197"/>
      <c r="HW94" s="197"/>
      <c r="HX94" s="197"/>
      <c r="HY94" s="197"/>
      <c r="HZ94" s="197"/>
      <c r="IA94" s="197"/>
      <c r="IB94" s="197"/>
      <c r="IC94" s="197"/>
      <c r="ID94" s="197"/>
      <c r="IE94" s="197"/>
      <c r="IF94" s="197"/>
      <c r="IG94" s="197"/>
      <c r="IH94" s="197"/>
      <c r="II94" s="197"/>
      <c r="IJ94" s="197"/>
      <c r="IK94" s="197"/>
      <c r="IL94" s="197"/>
      <c r="IM94" s="197"/>
      <c r="IN94" s="197"/>
      <c r="IO94" s="197"/>
      <c r="IP94" s="197"/>
      <c r="IQ94" s="197"/>
      <c r="IR94" s="197"/>
      <c r="IS94" s="197"/>
      <c r="IT94" s="197"/>
      <c r="IU94" s="197"/>
      <c r="IV94" s="197"/>
    </row>
    <row r="95" spans="1:256">
      <c r="A95" s="197"/>
      <c r="B95" s="197"/>
      <c r="C95" s="197"/>
      <c r="D95" s="197"/>
      <c r="E95" s="197"/>
      <c r="F95" s="197"/>
      <c r="G95" s="197"/>
      <c r="H95" s="197"/>
      <c r="I95" s="197"/>
      <c r="J95" s="206"/>
      <c r="K95" s="206"/>
      <c r="AA95" s="278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  <c r="HS95" s="197"/>
      <c r="HT95" s="197"/>
      <c r="HU95" s="197"/>
      <c r="HV95" s="197"/>
      <c r="HW95" s="197"/>
      <c r="HX95" s="197"/>
      <c r="HY95" s="197"/>
      <c r="HZ95" s="197"/>
      <c r="IA95" s="197"/>
      <c r="IB95" s="197"/>
      <c r="IC95" s="197"/>
      <c r="ID95" s="197"/>
      <c r="IE95" s="197"/>
      <c r="IF95" s="197"/>
      <c r="IG95" s="197"/>
      <c r="IH95" s="197"/>
      <c r="II95" s="197"/>
      <c r="IJ95" s="197"/>
      <c r="IK95" s="197"/>
      <c r="IL95" s="197"/>
      <c r="IM95" s="197"/>
      <c r="IN95" s="197"/>
      <c r="IO95" s="197"/>
      <c r="IP95" s="197"/>
      <c r="IQ95" s="197"/>
      <c r="IR95" s="197"/>
      <c r="IS95" s="197"/>
      <c r="IT95" s="197"/>
      <c r="IU95" s="197"/>
      <c r="IV95" s="197"/>
    </row>
    <row r="96" spans="1:256">
      <c r="A96" s="197"/>
      <c r="B96" s="197"/>
      <c r="C96" s="197"/>
      <c r="D96" s="197"/>
      <c r="E96" s="197"/>
      <c r="F96" s="197"/>
      <c r="G96" s="197"/>
      <c r="H96" s="197"/>
      <c r="I96" s="197"/>
      <c r="J96" s="206"/>
      <c r="K96" s="206"/>
      <c r="AA96" s="278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</row>
    <row r="97" spans="1:256">
      <c r="A97" s="197"/>
      <c r="B97" s="197"/>
      <c r="C97" s="197"/>
      <c r="D97" s="197"/>
      <c r="E97" s="197"/>
      <c r="F97" s="197"/>
      <c r="G97" s="197"/>
      <c r="H97" s="197"/>
      <c r="I97" s="197"/>
      <c r="AA97" s="278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  <c r="HS97" s="197"/>
      <c r="HT97" s="197"/>
      <c r="HU97" s="197"/>
      <c r="HV97" s="197"/>
      <c r="HW97" s="197"/>
      <c r="HX97" s="197"/>
      <c r="HY97" s="197"/>
      <c r="HZ97" s="197"/>
      <c r="IA97" s="197"/>
      <c r="IB97" s="197"/>
      <c r="IC97" s="197"/>
      <c r="ID97" s="197"/>
      <c r="IE97" s="197"/>
      <c r="IF97" s="197"/>
      <c r="IG97" s="197"/>
      <c r="IH97" s="197"/>
      <c r="II97" s="197"/>
      <c r="IJ97" s="197"/>
      <c r="IK97" s="197"/>
      <c r="IL97" s="197"/>
      <c r="IM97" s="197"/>
      <c r="IN97" s="197"/>
      <c r="IO97" s="197"/>
      <c r="IP97" s="197"/>
      <c r="IQ97" s="197"/>
      <c r="IR97" s="197"/>
      <c r="IS97" s="197"/>
      <c r="IT97" s="197"/>
      <c r="IU97" s="197"/>
      <c r="IV97" s="197"/>
    </row>
  </sheetData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zoomScale="87" zoomScaleNormal="87" workbookViewId="0"/>
  </sheetViews>
  <sheetFormatPr defaultColWidth="8.85546875" defaultRowHeight="15"/>
  <cols>
    <col min="1" max="1" width="64.5703125" style="187" customWidth="1"/>
    <col min="2" max="2" width="20.85546875" style="187" customWidth="1"/>
    <col min="3" max="256" width="11.42578125" style="187" customWidth="1"/>
    <col min="257" max="16384" width="8.85546875" style="194"/>
  </cols>
  <sheetData>
    <row r="1" spans="1:2" ht="23.25">
      <c r="A1" s="186" t="str">
        <f>B4&amp;" "&amp;B6&amp;" for "&amp;B7</f>
        <v>CS-VPP Master File for July 2017 - June 2018</v>
      </c>
    </row>
    <row r="2" spans="1:2">
      <c r="A2" s="188" t="s">
        <v>184</v>
      </c>
      <c r="B2" s="187" t="s">
        <v>201</v>
      </c>
    </row>
    <row r="3" spans="1:2">
      <c r="A3" s="188" t="s">
        <v>186</v>
      </c>
      <c r="B3" s="189" t="s">
        <v>187</v>
      </c>
    </row>
    <row r="4" spans="1:2">
      <c r="A4" s="188" t="s">
        <v>188</v>
      </c>
      <c r="B4" s="189" t="s">
        <v>202</v>
      </c>
    </row>
    <row r="5" spans="1:2">
      <c r="A5" s="188" t="s">
        <v>190</v>
      </c>
    </row>
    <row r="6" spans="1:2">
      <c r="A6" s="188" t="s">
        <v>191</v>
      </c>
      <c r="B6" s="190" t="s">
        <v>192</v>
      </c>
    </row>
    <row r="7" spans="1:2">
      <c r="A7" s="188" t="s">
        <v>193</v>
      </c>
      <c r="B7" s="190" t="s">
        <v>194</v>
      </c>
    </row>
    <row r="8" spans="1:2">
      <c r="A8" s="188"/>
      <c r="B8" s="191"/>
    </row>
    <row r="9" spans="1:2">
      <c r="A9" s="188"/>
    </row>
    <row r="10" spans="1:2">
      <c r="A10" s="188"/>
    </row>
    <row r="11" spans="1:2">
      <c r="A11" s="188"/>
      <c r="B11" s="189" t="s">
        <v>5</v>
      </c>
    </row>
    <row r="12" spans="1:2">
      <c r="A12" s="188" t="s">
        <v>195</v>
      </c>
      <c r="B12" s="192">
        <f ca="1">TODAY()</f>
        <v>44025</v>
      </c>
    </row>
    <row r="15" spans="1:2" ht="23.25">
      <c r="A15" s="193" t="s">
        <v>203</v>
      </c>
    </row>
    <row r="17" spans="1:1" ht="23.25">
      <c r="A17" s="193"/>
    </row>
    <row r="18" spans="1:1">
      <c r="A18" s="188"/>
    </row>
  </sheetData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97"/>
  <sheetViews>
    <sheetView zoomScale="80" zoomScaleNormal="80" workbookViewId="0"/>
  </sheetViews>
  <sheetFormatPr defaultColWidth="17.42578125" defaultRowHeight="15"/>
  <cols>
    <col min="1" max="1" width="7.85546875" style="196" customWidth="1"/>
    <col min="2" max="2" width="19.140625" style="196" customWidth="1"/>
    <col min="3" max="3" width="12.42578125" style="196" customWidth="1"/>
    <col min="4" max="4" width="14.140625" style="196" customWidth="1"/>
    <col min="5" max="5" width="17.42578125" style="196" bestFit="1" customWidth="1"/>
    <col min="6" max="6" width="14" style="196" customWidth="1"/>
    <col min="7" max="7" width="22.85546875" style="196" customWidth="1"/>
    <col min="8" max="8" width="16.85546875" style="196" customWidth="1"/>
    <col min="9" max="9" width="17.85546875" style="196" customWidth="1"/>
    <col min="10" max="10" width="20.42578125" style="196" customWidth="1"/>
    <col min="11" max="11" width="12.42578125" style="196" bestFit="1" customWidth="1"/>
    <col min="12" max="12" width="19.85546875" style="196" bestFit="1" customWidth="1"/>
    <col min="13" max="13" width="6.85546875" style="196" customWidth="1"/>
    <col min="14" max="14" width="18.5703125" style="196" customWidth="1"/>
    <col min="15" max="15" width="12.85546875" style="196" customWidth="1"/>
    <col min="16" max="16" width="18.140625" style="196" bestFit="1" customWidth="1"/>
    <col min="17" max="17" width="12.85546875" style="196" bestFit="1" customWidth="1"/>
    <col min="18" max="18" width="14.85546875" style="196" bestFit="1" customWidth="1"/>
    <col min="19" max="19" width="11.140625" style="196" bestFit="1" customWidth="1"/>
    <col min="20" max="20" width="17.42578125" style="196"/>
    <col min="21" max="22" width="18.5703125" style="196" customWidth="1"/>
    <col min="23" max="23" width="16.140625" style="196" customWidth="1"/>
    <col min="24" max="27" width="17.42578125" style="196"/>
    <col min="28" max="28" width="23.140625" style="196" customWidth="1"/>
    <col min="29" max="32" width="17.42578125" style="196"/>
    <col min="33" max="33" width="19.85546875" style="196" customWidth="1"/>
    <col min="34" max="37" width="17.42578125" style="196"/>
    <col min="38" max="38" width="19.85546875" style="196" customWidth="1"/>
    <col min="39" max="256" width="17.42578125" style="196"/>
    <col min="257" max="16384" width="17.42578125" style="197"/>
  </cols>
  <sheetData>
    <row r="1" spans="1:256" ht="15.75" thickBot="1"/>
    <row r="2" spans="1:256">
      <c r="A2" s="198"/>
      <c r="B2" s="199"/>
      <c r="C2" s="199"/>
      <c r="D2" s="199"/>
      <c r="E2" s="199"/>
      <c r="F2" s="200"/>
      <c r="G2" s="201"/>
      <c r="H2" s="201"/>
      <c r="I2" s="199"/>
      <c r="J2" s="202"/>
      <c r="K2" s="203"/>
      <c r="O2" s="204"/>
      <c r="P2" s="188"/>
      <c r="AR2" s="205"/>
      <c r="AS2" s="205"/>
      <c r="AT2" s="205"/>
      <c r="AU2" s="205"/>
      <c r="BE2" s="206"/>
      <c r="BF2" s="206"/>
      <c r="BG2" s="206"/>
      <c r="BH2" s="206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</row>
    <row r="3" spans="1:256" ht="23.25">
      <c r="A3" s="207" t="s">
        <v>207</v>
      </c>
      <c r="B3" s="208"/>
      <c r="C3" s="208"/>
      <c r="D3" s="208"/>
      <c r="E3" s="209"/>
      <c r="F3" s="208"/>
      <c r="G3" s="208"/>
      <c r="H3" s="208"/>
      <c r="I3" s="208"/>
      <c r="J3" s="210"/>
      <c r="K3" s="211"/>
      <c r="L3" s="211"/>
      <c r="M3" s="211"/>
      <c r="N3" s="211"/>
      <c r="O3" s="204"/>
      <c r="P3" s="204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05"/>
      <c r="AS3" s="205"/>
      <c r="AT3" s="205"/>
      <c r="AU3" s="205"/>
      <c r="AV3" s="211"/>
      <c r="AW3" s="211"/>
      <c r="AX3" s="211"/>
      <c r="AY3" s="211"/>
      <c r="AZ3" s="211"/>
      <c r="BA3" s="211"/>
      <c r="BB3" s="211"/>
      <c r="BC3" s="211"/>
      <c r="BD3" s="211"/>
      <c r="BE3" s="206"/>
      <c r="BF3" s="206"/>
      <c r="BG3" s="206"/>
      <c r="BH3" s="206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  <c r="IJ3" s="197"/>
      <c r="IK3" s="197"/>
      <c r="IL3" s="197"/>
      <c r="IM3" s="197"/>
      <c r="IN3" s="197"/>
      <c r="IO3" s="197"/>
      <c r="IP3" s="197"/>
      <c r="IQ3" s="197"/>
      <c r="IR3" s="197"/>
      <c r="IS3" s="197"/>
      <c r="IT3" s="197"/>
      <c r="IU3" s="197"/>
      <c r="IV3" s="197"/>
    </row>
    <row r="4" spans="1:256" ht="15.75">
      <c r="A4" s="212"/>
      <c r="B4" s="208"/>
      <c r="C4" s="208"/>
      <c r="D4" s="208"/>
      <c r="E4" s="209"/>
      <c r="F4" s="208"/>
      <c r="G4" s="208"/>
      <c r="H4" s="208"/>
      <c r="I4" s="208"/>
      <c r="J4" s="210"/>
      <c r="K4" s="211"/>
      <c r="L4" s="211"/>
      <c r="M4" s="211"/>
      <c r="N4" s="211"/>
      <c r="O4" s="204"/>
      <c r="P4" s="204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05"/>
      <c r="AS4" s="205"/>
      <c r="AT4" s="205"/>
      <c r="AU4" s="205"/>
      <c r="AV4" s="211"/>
      <c r="AW4" s="211"/>
      <c r="AX4" s="211"/>
      <c r="AY4" s="211"/>
      <c r="AZ4" s="211"/>
      <c r="BA4" s="211"/>
      <c r="BB4" s="211"/>
      <c r="BC4" s="211"/>
      <c r="BD4" s="211"/>
      <c r="BE4" s="206"/>
      <c r="BF4" s="206"/>
      <c r="BG4" s="206"/>
      <c r="BH4" s="206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  <c r="HW4" s="197"/>
      <c r="HX4" s="197"/>
      <c r="HY4" s="197"/>
      <c r="HZ4" s="197"/>
      <c r="IA4" s="197"/>
      <c r="IB4" s="197"/>
      <c r="IC4" s="197"/>
      <c r="ID4" s="197"/>
      <c r="IE4" s="197"/>
      <c r="IF4" s="197"/>
      <c r="IG4" s="197"/>
      <c r="IH4" s="197"/>
      <c r="II4" s="197"/>
      <c r="IJ4" s="197"/>
      <c r="IK4" s="197"/>
      <c r="IL4" s="197"/>
      <c r="IM4" s="197"/>
      <c r="IN4" s="197"/>
      <c r="IO4" s="197"/>
      <c r="IP4" s="197"/>
      <c r="IQ4" s="197"/>
      <c r="IR4" s="197"/>
      <c r="IS4" s="197"/>
      <c r="IT4" s="197"/>
      <c r="IU4" s="197"/>
      <c r="IV4" s="197"/>
    </row>
    <row r="5" spans="1:256" ht="15.75">
      <c r="A5" s="213" t="s">
        <v>140</v>
      </c>
      <c r="B5" s="162"/>
      <c r="C5" s="162"/>
      <c r="D5" s="162"/>
      <c r="E5" s="162"/>
      <c r="F5" s="162"/>
      <c r="G5" s="214" t="s">
        <v>141</v>
      </c>
      <c r="H5" s="162"/>
      <c r="I5" s="162"/>
      <c r="J5" s="215" t="s">
        <v>141</v>
      </c>
      <c r="L5" s="216"/>
      <c r="M5" s="216"/>
      <c r="O5" s="204"/>
      <c r="P5" s="188"/>
      <c r="AR5" s="205"/>
      <c r="AS5" s="205"/>
      <c r="AT5" s="205"/>
      <c r="AU5" s="205"/>
      <c r="BB5" s="211"/>
      <c r="BE5" s="206"/>
      <c r="BF5" s="206"/>
      <c r="BG5" s="206"/>
      <c r="BH5" s="206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197"/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97"/>
      <c r="IU5" s="197"/>
      <c r="IV5" s="197"/>
    </row>
    <row r="6" spans="1:256">
      <c r="A6" s="161"/>
      <c r="B6" s="162" t="s">
        <v>142</v>
      </c>
      <c r="C6" s="162"/>
      <c r="D6" s="162"/>
      <c r="E6" s="162"/>
      <c r="F6" s="108" t="s">
        <v>143</v>
      </c>
      <c r="G6" s="214" t="s">
        <v>144</v>
      </c>
      <c r="H6" s="162"/>
      <c r="I6" s="217" t="s">
        <v>145</v>
      </c>
      <c r="J6" s="215" t="s">
        <v>144</v>
      </c>
      <c r="L6" s="216"/>
      <c r="M6" s="216"/>
      <c r="O6" s="204"/>
      <c r="P6" s="188"/>
      <c r="AR6" s="205"/>
      <c r="AS6" s="205"/>
      <c r="AT6" s="205"/>
      <c r="AU6" s="205"/>
      <c r="BE6" s="206"/>
      <c r="BF6" s="206"/>
      <c r="BG6" s="206"/>
      <c r="BH6" s="206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</row>
    <row r="7" spans="1:256">
      <c r="A7" s="218" t="s">
        <v>146</v>
      </c>
      <c r="B7" s="162" t="s">
        <v>142</v>
      </c>
      <c r="C7" s="162"/>
      <c r="D7" s="162"/>
      <c r="E7" s="214" t="s">
        <v>11</v>
      </c>
      <c r="F7" s="214" t="s">
        <v>147</v>
      </c>
      <c r="G7" s="219" t="s">
        <v>148</v>
      </c>
      <c r="H7" s="214" t="s">
        <v>11</v>
      </c>
      <c r="I7" s="219" t="s">
        <v>147</v>
      </c>
      <c r="J7" s="220" t="s">
        <v>147</v>
      </c>
      <c r="K7" s="221"/>
      <c r="L7" s="114"/>
      <c r="M7" s="114"/>
      <c r="O7" s="204"/>
      <c r="P7" s="188"/>
      <c r="AR7" s="205"/>
      <c r="AS7" s="205"/>
      <c r="AT7" s="205"/>
      <c r="AU7" s="205"/>
      <c r="BE7" s="206"/>
      <c r="BF7" s="206"/>
      <c r="BG7" s="206"/>
      <c r="BH7" s="206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  <c r="IR7" s="197"/>
      <c r="IS7" s="197"/>
      <c r="IT7" s="197"/>
      <c r="IU7" s="197"/>
      <c r="IV7" s="197"/>
    </row>
    <row r="8" spans="1:256">
      <c r="A8" s="218" t="s">
        <v>149</v>
      </c>
      <c r="B8" s="162" t="s">
        <v>150</v>
      </c>
      <c r="C8" s="162"/>
      <c r="D8" s="162"/>
      <c r="E8" s="214" t="s">
        <v>151</v>
      </c>
      <c r="F8" s="214" t="s">
        <v>152</v>
      </c>
      <c r="G8" s="222" t="s">
        <v>153</v>
      </c>
      <c r="H8" s="214" t="s">
        <v>151</v>
      </c>
      <c r="I8" s="223" t="s">
        <v>152</v>
      </c>
      <c r="J8" s="224" t="s">
        <v>153</v>
      </c>
      <c r="L8" s="119"/>
      <c r="M8" s="119"/>
      <c r="O8" s="225"/>
      <c r="P8" s="226"/>
      <c r="Q8" s="162"/>
      <c r="R8" s="162"/>
      <c r="S8" s="162"/>
      <c r="AR8" s="205"/>
      <c r="AS8" s="205"/>
      <c r="AT8" s="205"/>
      <c r="AU8" s="205"/>
      <c r="BE8" s="206"/>
      <c r="BF8" s="206"/>
      <c r="BG8" s="206"/>
      <c r="BH8" s="206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</row>
    <row r="9" spans="1:256">
      <c r="A9" s="161"/>
      <c r="B9" s="162" t="s">
        <v>154</v>
      </c>
      <c r="C9" s="162"/>
      <c r="D9" s="162"/>
      <c r="E9" s="214" t="s">
        <v>155</v>
      </c>
      <c r="F9" s="222" t="s">
        <v>156</v>
      </c>
      <c r="G9" s="214" t="s">
        <v>157</v>
      </c>
      <c r="H9" s="222" t="s">
        <v>158</v>
      </c>
      <c r="I9" s="222" t="s">
        <v>159</v>
      </c>
      <c r="J9" s="224" t="s">
        <v>160</v>
      </c>
      <c r="L9" s="216"/>
      <c r="M9" s="119"/>
      <c r="O9" s="225"/>
      <c r="P9" s="226"/>
      <c r="Q9" s="162"/>
      <c r="R9" s="227"/>
      <c r="S9" s="162"/>
      <c r="AR9" s="205"/>
      <c r="AS9" s="205"/>
      <c r="AT9" s="205"/>
      <c r="AU9" s="205"/>
      <c r="BE9" s="206"/>
      <c r="BF9" s="206"/>
      <c r="BG9" s="206"/>
      <c r="BH9" s="206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</row>
    <row r="10" spans="1:256">
      <c r="A10" s="161"/>
      <c r="B10" s="162"/>
      <c r="C10" s="162"/>
      <c r="D10" s="162"/>
      <c r="E10" s="162"/>
      <c r="F10" s="162"/>
      <c r="G10" s="162"/>
      <c r="H10" s="162"/>
      <c r="I10" s="162"/>
      <c r="J10" s="228"/>
      <c r="O10" s="225"/>
      <c r="P10" s="229"/>
      <c r="Q10" s="230"/>
      <c r="R10" s="231"/>
      <c r="S10" s="231"/>
      <c r="AR10" s="205"/>
      <c r="AS10" s="205"/>
      <c r="AT10" s="205"/>
      <c r="AU10" s="205"/>
      <c r="BE10" s="206"/>
      <c r="BF10" s="206"/>
      <c r="BG10" s="206"/>
      <c r="BH10" s="206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/>
      <c r="GT10" s="197"/>
      <c r="GU10" s="197"/>
      <c r="GV10" s="197"/>
      <c r="GW10" s="197"/>
      <c r="GX10" s="197"/>
      <c r="GY10" s="197"/>
      <c r="GZ10" s="197"/>
      <c r="HA10" s="197"/>
      <c r="HB10" s="197"/>
      <c r="HC10" s="197"/>
      <c r="HD10" s="197"/>
      <c r="HE10" s="197"/>
      <c r="HF10" s="197"/>
      <c r="HG10" s="197"/>
      <c r="HH10" s="197"/>
      <c r="HI10" s="197"/>
      <c r="HJ10" s="197"/>
      <c r="HK10" s="197"/>
      <c r="HL10" s="197"/>
      <c r="HM10" s="197"/>
      <c r="HN10" s="197"/>
      <c r="HO10" s="197"/>
      <c r="HP10" s="197"/>
      <c r="HQ10" s="197"/>
      <c r="HR10" s="197"/>
      <c r="HS10" s="197"/>
      <c r="HT10" s="197"/>
      <c r="HU10" s="197"/>
      <c r="HV10" s="197"/>
      <c r="HW10" s="197"/>
      <c r="HX10" s="197"/>
      <c r="HY10" s="197"/>
      <c r="HZ10" s="197"/>
      <c r="IA10" s="197"/>
      <c r="IB10" s="197"/>
      <c r="IC10" s="197"/>
      <c r="ID10" s="197"/>
      <c r="IE10" s="197"/>
      <c r="IF10" s="197"/>
      <c r="IG10" s="197"/>
      <c r="IH10" s="197"/>
      <c r="II10" s="197"/>
      <c r="IJ10" s="197"/>
      <c r="IK10" s="197"/>
      <c r="IL10" s="197"/>
      <c r="IM10" s="197"/>
      <c r="IN10" s="197"/>
      <c r="IO10" s="197"/>
      <c r="IP10" s="197"/>
      <c r="IQ10" s="197"/>
      <c r="IR10" s="197"/>
      <c r="IS10" s="197"/>
      <c r="IT10" s="197"/>
      <c r="IU10" s="197"/>
      <c r="IV10" s="197"/>
    </row>
    <row r="11" spans="1:256">
      <c r="A11" s="161">
        <v>1</v>
      </c>
      <c r="B11" s="162" t="s">
        <v>161</v>
      </c>
      <c r="C11" s="162"/>
      <c r="D11" s="162"/>
      <c r="E11" s="162">
        <v>0</v>
      </c>
      <c r="F11" s="232">
        <v>9.01</v>
      </c>
      <c r="G11" s="233">
        <f>E11*F11</f>
        <v>0</v>
      </c>
      <c r="H11" s="162">
        <v>0</v>
      </c>
      <c r="I11" s="234">
        <v>10.7</v>
      </c>
      <c r="J11" s="235">
        <f>H11*I11</f>
        <v>0</v>
      </c>
      <c r="K11" s="236"/>
      <c r="M11" s="237"/>
      <c r="O11" s="226"/>
      <c r="P11" s="238"/>
      <c r="Q11" s="239"/>
      <c r="R11" s="239"/>
      <c r="S11" s="239"/>
      <c r="AR11" s="205"/>
      <c r="AS11" s="205"/>
      <c r="AT11" s="205"/>
      <c r="AU11" s="205"/>
      <c r="BE11" s="206"/>
      <c r="BF11" s="206"/>
      <c r="BG11" s="206"/>
      <c r="BH11" s="206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  <c r="IR11" s="197"/>
      <c r="IS11" s="197"/>
      <c r="IT11" s="197"/>
      <c r="IU11" s="197"/>
      <c r="IV11" s="197"/>
    </row>
    <row r="12" spans="1:256">
      <c r="A12" s="161">
        <v>2</v>
      </c>
      <c r="B12" s="162" t="s">
        <v>162</v>
      </c>
      <c r="C12" s="162"/>
      <c r="D12" s="162"/>
      <c r="E12" s="162">
        <v>0</v>
      </c>
      <c r="F12" s="232">
        <v>23.77</v>
      </c>
      <c r="G12" s="233">
        <f>E12*F12</f>
        <v>0</v>
      </c>
      <c r="H12" s="162"/>
      <c r="I12" s="234"/>
      <c r="J12" s="235"/>
      <c r="K12" s="236"/>
      <c r="M12" s="237"/>
      <c r="O12" s="226"/>
      <c r="P12" s="238"/>
      <c r="Q12" s="239"/>
      <c r="R12" s="239"/>
      <c r="S12" s="239"/>
      <c r="AR12" s="205"/>
      <c r="AS12" s="205"/>
      <c r="AT12" s="205"/>
      <c r="AU12" s="205"/>
      <c r="BE12" s="206"/>
      <c r="BF12" s="206"/>
      <c r="BG12" s="206"/>
      <c r="BH12" s="206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</row>
    <row r="13" spans="1:256">
      <c r="A13" s="161"/>
      <c r="B13" s="162"/>
      <c r="C13" s="162"/>
      <c r="D13" s="162"/>
      <c r="E13" s="162"/>
      <c r="F13" s="232"/>
      <c r="G13" s="233"/>
      <c r="H13" s="162"/>
      <c r="I13" s="234"/>
      <c r="J13" s="235"/>
      <c r="K13" s="236"/>
      <c r="M13" s="237"/>
      <c r="O13" s="226"/>
      <c r="P13" s="238"/>
      <c r="Q13" s="239"/>
      <c r="R13" s="239"/>
      <c r="S13" s="239"/>
      <c r="AR13" s="205"/>
      <c r="AS13" s="205"/>
      <c r="AT13" s="205"/>
      <c r="AU13" s="205"/>
      <c r="BE13" s="206"/>
      <c r="BF13" s="206"/>
      <c r="BG13" s="206"/>
      <c r="BH13" s="206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  <c r="HW13" s="197"/>
      <c r="HX13" s="197"/>
      <c r="HY13" s="197"/>
      <c r="HZ13" s="197"/>
      <c r="IA13" s="197"/>
      <c r="IB13" s="197"/>
      <c r="IC13" s="197"/>
      <c r="ID13" s="197"/>
      <c r="IE13" s="197"/>
      <c r="IF13" s="197"/>
      <c r="IG13" s="197"/>
      <c r="IH13" s="197"/>
      <c r="II13" s="197"/>
      <c r="IJ13" s="197"/>
      <c r="IK13" s="197"/>
      <c r="IL13" s="197"/>
      <c r="IM13" s="197"/>
      <c r="IN13" s="197"/>
      <c r="IO13" s="197"/>
      <c r="IP13" s="197"/>
      <c r="IQ13" s="197"/>
      <c r="IR13" s="197"/>
      <c r="IS13" s="197"/>
      <c r="IT13" s="197"/>
      <c r="IU13" s="197"/>
      <c r="IV13" s="197"/>
    </row>
    <row r="14" spans="1:256">
      <c r="A14" s="161">
        <v>3</v>
      </c>
      <c r="B14" s="162" t="s">
        <v>163</v>
      </c>
      <c r="C14" s="162"/>
      <c r="D14" s="162"/>
      <c r="E14" s="162">
        <f>E12+E11</f>
        <v>0</v>
      </c>
      <c r="F14" s="232"/>
      <c r="G14" s="233">
        <f>G11+G12</f>
        <v>0</v>
      </c>
      <c r="H14" s="162">
        <f>H12+H11</f>
        <v>0</v>
      </c>
      <c r="I14" s="234"/>
      <c r="J14" s="235">
        <f>J11+J12</f>
        <v>0</v>
      </c>
      <c r="K14" s="236"/>
      <c r="M14" s="237"/>
      <c r="O14" s="226"/>
      <c r="P14" s="238"/>
      <c r="Q14" s="239"/>
      <c r="R14" s="239"/>
      <c r="S14" s="239"/>
      <c r="AR14" s="205"/>
      <c r="AS14" s="205"/>
      <c r="AT14" s="205"/>
      <c r="AU14" s="205"/>
      <c r="BE14" s="206"/>
      <c r="BF14" s="206"/>
      <c r="BG14" s="206"/>
      <c r="BH14" s="206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  <c r="HW14" s="197"/>
      <c r="HX14" s="197"/>
      <c r="HY14" s="197"/>
      <c r="HZ14" s="197"/>
      <c r="IA14" s="197"/>
      <c r="IB14" s="197"/>
      <c r="IC14" s="197"/>
      <c r="ID14" s="197"/>
      <c r="IE14" s="197"/>
      <c r="IF14" s="197"/>
      <c r="IG14" s="197"/>
      <c r="IH14" s="197"/>
      <c r="II14" s="197"/>
      <c r="IJ14" s="197"/>
      <c r="IK14" s="197"/>
      <c r="IL14" s="197"/>
      <c r="IM14" s="197"/>
      <c r="IN14" s="197"/>
      <c r="IO14" s="197"/>
      <c r="IP14" s="197"/>
      <c r="IQ14" s="197"/>
      <c r="IR14" s="197"/>
      <c r="IS14" s="197"/>
      <c r="IT14" s="197"/>
      <c r="IU14" s="197"/>
      <c r="IV14" s="197"/>
    </row>
    <row r="15" spans="1:256">
      <c r="A15" s="161"/>
      <c r="B15" s="162"/>
      <c r="C15" s="162"/>
      <c r="D15" s="162"/>
      <c r="E15" s="162"/>
      <c r="F15" s="240"/>
      <c r="G15" s="233"/>
      <c r="H15" s="162"/>
      <c r="I15" s="241"/>
      <c r="J15" s="228"/>
      <c r="O15" s="226"/>
      <c r="P15" s="226"/>
      <c r="Q15" s="162"/>
      <c r="R15" s="162"/>
      <c r="S15" s="162"/>
      <c r="AR15" s="205"/>
      <c r="AS15" s="205"/>
      <c r="AT15" s="205"/>
      <c r="AU15" s="205"/>
      <c r="BE15" s="206"/>
      <c r="BF15" s="206"/>
      <c r="BG15" s="206"/>
      <c r="BH15" s="206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  <c r="HW15" s="197"/>
      <c r="HX15" s="197"/>
      <c r="HY15" s="197"/>
      <c r="HZ15" s="197"/>
      <c r="IA15" s="197"/>
      <c r="IB15" s="197"/>
      <c r="IC15" s="197"/>
      <c r="ID15" s="197"/>
      <c r="IE15" s="197"/>
      <c r="IF15" s="197"/>
      <c r="IG15" s="197"/>
      <c r="IH15" s="197"/>
      <c r="II15" s="197"/>
      <c r="IJ15" s="197"/>
      <c r="IK15" s="197"/>
      <c r="IL15" s="197"/>
      <c r="IM15" s="197"/>
      <c r="IN15" s="197"/>
      <c r="IO15" s="197"/>
      <c r="IP15" s="197"/>
      <c r="IQ15" s="197"/>
      <c r="IR15" s="197"/>
      <c r="IS15" s="197"/>
      <c r="IT15" s="197"/>
      <c r="IU15" s="197"/>
      <c r="IV15" s="197"/>
    </row>
    <row r="16" spans="1:256">
      <c r="A16" s="161"/>
      <c r="B16" s="162" t="s">
        <v>164</v>
      </c>
      <c r="C16" s="230" t="s">
        <v>165</v>
      </c>
      <c r="D16" s="230" t="s">
        <v>166</v>
      </c>
      <c r="E16" s="162"/>
      <c r="F16" s="240"/>
      <c r="G16" s="233"/>
      <c r="H16" s="162"/>
      <c r="I16" s="241"/>
      <c r="J16" s="228"/>
      <c r="O16" s="226"/>
      <c r="P16" s="226"/>
      <c r="Q16" s="162"/>
      <c r="R16" s="162"/>
      <c r="S16" s="162"/>
      <c r="AR16" s="205"/>
      <c r="AS16" s="205"/>
      <c r="AT16" s="205"/>
      <c r="AU16" s="205"/>
      <c r="BE16" s="206"/>
      <c r="BF16" s="206"/>
      <c r="BG16" s="206"/>
      <c r="BH16" s="206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  <c r="HW16" s="197"/>
      <c r="HX16" s="197"/>
      <c r="HY16" s="197"/>
      <c r="HZ16" s="197"/>
      <c r="IA16" s="197"/>
      <c r="IB16" s="197"/>
      <c r="IC16" s="197"/>
      <c r="ID16" s="197"/>
      <c r="IE16" s="197"/>
      <c r="IF16" s="197"/>
      <c r="IG16" s="197"/>
      <c r="IH16" s="197"/>
      <c r="II16" s="197"/>
      <c r="IJ16" s="197"/>
      <c r="IK16" s="197"/>
      <c r="IL16" s="197"/>
      <c r="IM16" s="197"/>
      <c r="IN16" s="197"/>
      <c r="IO16" s="197"/>
      <c r="IP16" s="197"/>
      <c r="IQ16" s="197"/>
      <c r="IR16" s="197"/>
      <c r="IS16" s="197"/>
      <c r="IT16" s="197"/>
      <c r="IU16" s="197"/>
      <c r="IV16" s="197"/>
    </row>
    <row r="17" spans="1:256">
      <c r="A17" s="161">
        <v>4</v>
      </c>
      <c r="B17" s="162" t="s">
        <v>167</v>
      </c>
      <c r="C17" s="162">
        <v>0</v>
      </c>
      <c r="D17" s="162">
        <v>300</v>
      </c>
      <c r="E17" s="162">
        <v>0</v>
      </c>
      <c r="F17" s="242">
        <v>7.9629000000000005E-2</v>
      </c>
      <c r="G17" s="233">
        <f t="shared" ref="G17:G21" si="0">E17*F17</f>
        <v>0</v>
      </c>
      <c r="H17" s="162"/>
      <c r="I17" s="243"/>
      <c r="J17" s="235"/>
      <c r="K17" s="140"/>
      <c r="L17" s="188"/>
      <c r="M17" s="244"/>
      <c r="N17" s="188"/>
      <c r="O17" s="226"/>
      <c r="P17" s="142"/>
      <c r="Q17" s="245"/>
      <c r="R17" s="245"/>
      <c r="S17" s="245"/>
      <c r="BE17" s="206"/>
      <c r="BF17" s="206"/>
      <c r="BG17" s="206"/>
      <c r="BH17" s="206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  <c r="HW17" s="197"/>
      <c r="HX17" s="197"/>
      <c r="HY17" s="197"/>
      <c r="HZ17" s="197"/>
      <c r="IA17" s="197"/>
      <c r="IB17" s="197"/>
      <c r="IC17" s="197"/>
      <c r="ID17" s="197"/>
      <c r="IE17" s="197"/>
      <c r="IF17" s="197"/>
      <c r="IG17" s="197"/>
      <c r="IH17" s="197"/>
      <c r="II17" s="197"/>
      <c r="IJ17" s="197"/>
      <c r="IK17" s="197"/>
      <c r="IL17" s="197"/>
      <c r="IM17" s="197"/>
      <c r="IN17" s="197"/>
      <c r="IO17" s="197"/>
      <c r="IP17" s="197"/>
      <c r="IQ17" s="197"/>
      <c r="IR17" s="197"/>
      <c r="IS17" s="197"/>
      <c r="IT17" s="197"/>
      <c r="IU17" s="197"/>
      <c r="IV17" s="197"/>
    </row>
    <row r="18" spans="1:256">
      <c r="A18" s="161">
        <v>5</v>
      </c>
      <c r="B18" s="162" t="s">
        <v>168</v>
      </c>
      <c r="C18" s="162">
        <v>301</v>
      </c>
      <c r="D18" s="162">
        <v>1000</v>
      </c>
      <c r="E18" s="162">
        <v>0</v>
      </c>
      <c r="F18" s="242">
        <v>7.0414000000000004E-2</v>
      </c>
      <c r="G18" s="233">
        <f t="shared" si="0"/>
        <v>0</v>
      </c>
      <c r="H18" s="162"/>
      <c r="I18" s="243"/>
      <c r="J18" s="235"/>
      <c r="K18" s="140"/>
      <c r="L18" s="188"/>
      <c r="M18" s="246"/>
      <c r="N18" s="188"/>
      <c r="O18" s="226"/>
      <c r="P18" s="145"/>
      <c r="Q18" s="245"/>
      <c r="R18" s="245"/>
      <c r="S18" s="245"/>
      <c r="BE18" s="206"/>
      <c r="BF18" s="206"/>
      <c r="BG18" s="206"/>
      <c r="BH18" s="206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  <c r="HW18" s="197"/>
      <c r="HX18" s="197"/>
      <c r="HY18" s="197"/>
      <c r="HZ18" s="197"/>
      <c r="IA18" s="197"/>
      <c r="IB18" s="197"/>
      <c r="IC18" s="197"/>
      <c r="ID18" s="197"/>
      <c r="IE18" s="197"/>
      <c r="IF18" s="197"/>
      <c r="IG18" s="197"/>
      <c r="IH18" s="197"/>
      <c r="II18" s="197"/>
      <c r="IJ18" s="197"/>
      <c r="IK18" s="197"/>
      <c r="IL18" s="197"/>
      <c r="IM18" s="197"/>
      <c r="IN18" s="197"/>
      <c r="IO18" s="197"/>
      <c r="IP18" s="197"/>
      <c r="IQ18" s="197"/>
      <c r="IR18" s="197"/>
      <c r="IS18" s="197"/>
      <c r="IT18" s="197"/>
      <c r="IU18" s="197"/>
      <c r="IV18" s="197"/>
    </row>
    <row r="19" spans="1:256">
      <c r="A19" s="161">
        <v>6</v>
      </c>
      <c r="B19" s="162" t="s">
        <v>169</v>
      </c>
      <c r="C19" s="162">
        <v>1001</v>
      </c>
      <c r="D19" s="162">
        <v>2500</v>
      </c>
      <c r="E19" s="162">
        <v>0</v>
      </c>
      <c r="F19" s="242">
        <v>5.9614E-2</v>
      </c>
      <c r="G19" s="233">
        <f t="shared" si="0"/>
        <v>0</v>
      </c>
      <c r="H19" s="162"/>
      <c r="I19" s="243"/>
      <c r="J19" s="235"/>
      <c r="K19" s="140"/>
      <c r="L19" s="188"/>
      <c r="M19" s="246"/>
      <c r="N19" s="188"/>
      <c r="O19" s="226"/>
      <c r="P19" s="145"/>
      <c r="Q19" s="245"/>
      <c r="R19" s="245"/>
      <c r="S19" s="245"/>
      <c r="BE19" s="206"/>
      <c r="BF19" s="206"/>
      <c r="BG19" s="206"/>
      <c r="BH19" s="206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</row>
    <row r="20" spans="1:256">
      <c r="A20" s="161">
        <v>7</v>
      </c>
      <c r="B20" s="162" t="s">
        <v>170</v>
      </c>
      <c r="C20" s="162">
        <v>2501</v>
      </c>
      <c r="D20" s="162" t="s">
        <v>171</v>
      </c>
      <c r="E20" s="162">
        <v>0</v>
      </c>
      <c r="F20" s="247">
        <v>3.9789999999999999E-2</v>
      </c>
      <c r="G20" s="233">
        <f t="shared" si="0"/>
        <v>0</v>
      </c>
      <c r="H20" s="162"/>
      <c r="I20" s="243"/>
      <c r="J20" s="235"/>
      <c r="K20" s="140"/>
      <c r="L20" s="188"/>
      <c r="M20" s="246"/>
      <c r="N20" s="188"/>
      <c r="O20" s="226"/>
      <c r="P20" s="145"/>
      <c r="Q20" s="245"/>
      <c r="R20" s="245"/>
      <c r="S20" s="245"/>
      <c r="BE20" s="206"/>
      <c r="BF20" s="206"/>
      <c r="BG20" s="206"/>
      <c r="BH20" s="206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  <c r="IP20" s="197"/>
      <c r="IQ20" s="197"/>
      <c r="IR20" s="197"/>
      <c r="IS20" s="197"/>
      <c r="IT20" s="197"/>
      <c r="IU20" s="197"/>
      <c r="IV20" s="197"/>
    </row>
    <row r="21" spans="1:256">
      <c r="A21" s="161">
        <v>8</v>
      </c>
      <c r="B21" s="162" t="s">
        <v>174</v>
      </c>
      <c r="C21" s="162"/>
      <c r="D21" s="162"/>
      <c r="E21" s="162">
        <v>0</v>
      </c>
      <c r="F21" s="247">
        <v>1.4152E-2</v>
      </c>
      <c r="G21" s="233">
        <f t="shared" si="0"/>
        <v>0</v>
      </c>
      <c r="H21" s="162"/>
      <c r="I21" s="243"/>
      <c r="J21" s="235"/>
      <c r="K21" s="140"/>
      <c r="L21" s="188"/>
      <c r="M21" s="246"/>
      <c r="N21" s="188"/>
      <c r="O21" s="226"/>
      <c r="P21" s="145"/>
      <c r="Q21" s="245"/>
      <c r="R21" s="245"/>
      <c r="S21" s="245"/>
      <c r="BE21" s="206"/>
      <c r="BF21" s="206"/>
      <c r="BG21" s="206"/>
      <c r="BH21" s="206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  <c r="IP21" s="197"/>
      <c r="IQ21" s="197"/>
      <c r="IR21" s="197"/>
      <c r="IS21" s="197"/>
      <c r="IT21" s="197"/>
      <c r="IU21" s="197"/>
      <c r="IV21" s="197"/>
    </row>
    <row r="22" spans="1:256">
      <c r="A22" s="161">
        <v>9</v>
      </c>
      <c r="B22" s="162" t="s">
        <v>172</v>
      </c>
      <c r="C22" s="162" t="s">
        <v>173</v>
      </c>
      <c r="D22" s="162" t="s">
        <v>173</v>
      </c>
      <c r="E22" s="162"/>
      <c r="F22" s="247"/>
      <c r="G22" s="233"/>
      <c r="H22" s="162">
        <v>0</v>
      </c>
      <c r="I22" s="243">
        <v>0.4</v>
      </c>
      <c r="J22" s="235">
        <f t="shared" ref="J22:J24" si="1">H22*I22</f>
        <v>0</v>
      </c>
      <c r="K22" s="140"/>
      <c r="L22" s="188"/>
      <c r="M22" s="246"/>
      <c r="N22" s="188"/>
      <c r="O22" s="226"/>
      <c r="P22" s="145"/>
      <c r="Q22" s="245"/>
      <c r="R22" s="245"/>
      <c r="S22" s="245"/>
      <c r="BE22" s="206"/>
      <c r="BF22" s="206"/>
      <c r="BG22" s="206"/>
      <c r="BH22" s="206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  <c r="IP22" s="197"/>
      <c r="IQ22" s="197"/>
      <c r="IR22" s="197"/>
      <c r="IS22" s="197"/>
      <c r="IT22" s="197"/>
      <c r="IU22" s="197"/>
      <c r="IV22" s="197"/>
    </row>
    <row r="23" spans="1:256">
      <c r="A23" s="161"/>
      <c r="B23" s="162" t="s">
        <v>198</v>
      </c>
      <c r="C23" s="162" t="s">
        <v>173</v>
      </c>
      <c r="D23" s="162" t="s">
        <v>173</v>
      </c>
      <c r="E23" s="162"/>
      <c r="F23" s="247"/>
      <c r="G23" s="233"/>
      <c r="H23" s="162">
        <v>0</v>
      </c>
      <c r="I23" s="243">
        <v>0.2</v>
      </c>
      <c r="J23" s="235">
        <f t="shared" si="1"/>
        <v>0</v>
      </c>
      <c r="K23" s="140"/>
      <c r="L23" s="188"/>
      <c r="M23" s="246"/>
      <c r="N23" s="188"/>
      <c r="O23" s="226"/>
      <c r="P23" s="145"/>
      <c r="Q23" s="245"/>
      <c r="R23" s="245"/>
      <c r="S23" s="245"/>
      <c r="BE23" s="206"/>
      <c r="BF23" s="206"/>
      <c r="BG23" s="206"/>
      <c r="BH23" s="206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  <c r="IP23" s="197"/>
      <c r="IQ23" s="197"/>
      <c r="IR23" s="197"/>
      <c r="IS23" s="197"/>
      <c r="IT23" s="197"/>
      <c r="IU23" s="197"/>
      <c r="IV23" s="197"/>
    </row>
    <row r="24" spans="1:256">
      <c r="A24" s="161"/>
      <c r="B24" s="162" t="s">
        <v>199</v>
      </c>
      <c r="C24" s="162">
        <v>0</v>
      </c>
      <c r="D24" s="162" t="s">
        <v>200</v>
      </c>
      <c r="E24" s="162"/>
      <c r="F24" s="247"/>
      <c r="G24" s="233"/>
      <c r="H24" s="162">
        <v>0</v>
      </c>
      <c r="I24" s="243">
        <v>8.5304000000000005E-2</v>
      </c>
      <c r="J24" s="235">
        <f t="shared" si="1"/>
        <v>0</v>
      </c>
      <c r="K24" s="140"/>
      <c r="L24" s="188"/>
      <c r="M24" s="246"/>
      <c r="N24" s="188"/>
      <c r="O24" s="226"/>
      <c r="P24" s="145"/>
      <c r="Q24" s="245"/>
      <c r="R24" s="245"/>
      <c r="S24" s="245"/>
      <c r="BE24" s="206"/>
      <c r="BF24" s="206"/>
      <c r="BG24" s="206"/>
      <c r="BH24" s="206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  <c r="IP24" s="197"/>
      <c r="IQ24" s="197"/>
      <c r="IR24" s="197"/>
      <c r="IS24" s="197"/>
      <c r="IT24" s="197"/>
      <c r="IU24" s="197"/>
      <c r="IV24" s="197"/>
    </row>
    <row r="25" spans="1:256">
      <c r="A25" s="161"/>
      <c r="B25" s="162"/>
      <c r="C25" s="162"/>
      <c r="D25" s="230"/>
      <c r="E25" s="162"/>
      <c r="F25" s="245"/>
      <c r="G25" s="233"/>
      <c r="H25" s="162"/>
      <c r="I25" s="248"/>
      <c r="J25" s="249"/>
      <c r="K25" s="250"/>
      <c r="L25" s="188"/>
      <c r="M25" s="246"/>
      <c r="N25" s="188"/>
      <c r="O25" s="226"/>
      <c r="P25" s="251"/>
      <c r="Q25" s="245"/>
      <c r="R25" s="245"/>
      <c r="S25" s="245"/>
      <c r="BE25" s="206"/>
      <c r="BF25" s="206"/>
      <c r="BG25" s="206"/>
      <c r="BH25" s="206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  <c r="IP25" s="197"/>
      <c r="IQ25" s="197"/>
      <c r="IR25" s="197"/>
      <c r="IS25" s="197"/>
      <c r="IT25" s="197"/>
      <c r="IU25" s="197"/>
      <c r="IV25" s="197"/>
    </row>
    <row r="26" spans="1:256">
      <c r="A26" s="161">
        <v>10</v>
      </c>
      <c r="B26" s="162" t="s">
        <v>175</v>
      </c>
      <c r="C26" s="162"/>
      <c r="D26" s="162"/>
      <c r="E26" s="162">
        <f>SUM(E17:E24)</f>
        <v>0</v>
      </c>
      <c r="F26" s="162"/>
      <c r="G26" s="252">
        <f>SUM(G17:G24)</f>
        <v>0</v>
      </c>
      <c r="H26" s="162">
        <f>SUM(H17:H24)</f>
        <v>0</v>
      </c>
      <c r="I26" s="162"/>
      <c r="J26" s="235">
        <f>SUM(J17:J24)</f>
        <v>0</v>
      </c>
      <c r="K26" s="237"/>
      <c r="L26" s="188"/>
      <c r="M26" s="244"/>
      <c r="N26" s="188"/>
      <c r="O26" s="225"/>
      <c r="P26" s="253"/>
      <c r="Q26" s="245"/>
      <c r="R26" s="245"/>
      <c r="S26" s="245"/>
      <c r="BE26" s="206"/>
      <c r="BF26" s="206"/>
      <c r="BG26" s="206"/>
      <c r="BH26" s="206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  <c r="IP26" s="197"/>
      <c r="IQ26" s="197"/>
      <c r="IR26" s="197"/>
      <c r="IS26" s="197"/>
      <c r="IT26" s="197"/>
      <c r="IU26" s="197"/>
      <c r="IV26" s="197"/>
    </row>
    <row r="27" spans="1:256">
      <c r="A27" s="161"/>
      <c r="B27" s="162"/>
      <c r="C27" s="162"/>
      <c r="D27" s="162"/>
      <c r="E27" s="162"/>
      <c r="F27" s="162"/>
      <c r="G27" s="162"/>
      <c r="H27" s="162"/>
      <c r="I27" s="162"/>
      <c r="J27" s="228"/>
      <c r="L27" s="188"/>
      <c r="M27" s="188"/>
      <c r="N27" s="188"/>
      <c r="O27" s="225"/>
      <c r="P27" s="153"/>
      <c r="Q27" s="154"/>
      <c r="R27" s="154"/>
      <c r="S27" s="154"/>
      <c r="BE27" s="206"/>
      <c r="BF27" s="206"/>
      <c r="BG27" s="206"/>
      <c r="BH27" s="206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  <c r="IR27" s="197"/>
      <c r="IS27" s="197"/>
      <c r="IT27" s="197"/>
      <c r="IU27" s="197"/>
      <c r="IV27" s="197"/>
    </row>
    <row r="28" spans="1:256">
      <c r="A28" s="161">
        <v>11</v>
      </c>
      <c r="B28" s="162" t="s">
        <v>204</v>
      </c>
      <c r="C28" s="162"/>
      <c r="D28" s="162"/>
      <c r="E28" s="162">
        <v>0</v>
      </c>
      <c r="F28" s="247">
        <v>9.51</v>
      </c>
      <c r="G28" s="233">
        <f t="shared" ref="G28" si="2">E28*F28</f>
        <v>0</v>
      </c>
      <c r="H28" s="162">
        <v>0</v>
      </c>
      <c r="I28" s="243">
        <v>4.28</v>
      </c>
      <c r="J28" s="235">
        <f t="shared" ref="J28" si="3">H28*I28</f>
        <v>0</v>
      </c>
      <c r="L28" s="188"/>
      <c r="M28" s="188"/>
      <c r="N28" s="188"/>
      <c r="O28" s="225"/>
      <c r="P28" s="153"/>
      <c r="Q28" s="154"/>
      <c r="R28" s="154"/>
      <c r="S28" s="154"/>
      <c r="BE28" s="206"/>
      <c r="BF28" s="206"/>
      <c r="BG28" s="206"/>
      <c r="BH28" s="206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  <c r="IR28" s="197"/>
      <c r="IS28" s="197"/>
      <c r="IT28" s="197"/>
      <c r="IU28" s="197"/>
      <c r="IV28" s="197"/>
    </row>
    <row r="29" spans="1:256">
      <c r="A29" s="161"/>
      <c r="B29" s="162"/>
      <c r="C29" s="162"/>
      <c r="D29" s="162"/>
      <c r="E29" s="162"/>
      <c r="F29" s="162"/>
      <c r="G29" s="162"/>
      <c r="H29" s="162"/>
      <c r="I29" s="162"/>
      <c r="J29" s="228"/>
      <c r="L29" s="188"/>
      <c r="M29" s="188"/>
      <c r="N29" s="188"/>
      <c r="O29" s="225"/>
      <c r="P29" s="153"/>
      <c r="Q29" s="154"/>
      <c r="R29" s="154"/>
      <c r="S29" s="154"/>
      <c r="BE29" s="206"/>
      <c r="BF29" s="206"/>
      <c r="BG29" s="206"/>
      <c r="BH29" s="206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  <c r="IP29" s="197"/>
      <c r="IQ29" s="197"/>
      <c r="IR29" s="197"/>
      <c r="IS29" s="197"/>
      <c r="IT29" s="197"/>
      <c r="IU29" s="197"/>
      <c r="IV29" s="197"/>
    </row>
    <row r="30" spans="1:256" ht="15.75">
      <c r="A30" s="161">
        <v>12</v>
      </c>
      <c r="B30" s="162" t="s">
        <v>177</v>
      </c>
      <c r="C30" s="162"/>
      <c r="D30" s="162"/>
      <c r="E30" s="162"/>
      <c r="F30" s="233"/>
      <c r="G30" s="233">
        <v>0</v>
      </c>
      <c r="H30" s="162"/>
      <c r="I30" s="254"/>
      <c r="J30" s="235">
        <v>0</v>
      </c>
      <c r="K30" s="255"/>
      <c r="L30" s="256"/>
      <c r="M30" s="244"/>
      <c r="N30" s="221"/>
      <c r="O30" s="225"/>
      <c r="P30" s="257"/>
      <c r="Q30" s="258"/>
      <c r="BE30" s="206"/>
      <c r="BF30" s="206"/>
      <c r="BG30" s="206"/>
      <c r="BH30" s="206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</row>
    <row r="31" spans="1:256" ht="15.75">
      <c r="A31" s="161"/>
      <c r="B31" s="162"/>
      <c r="C31" s="162"/>
      <c r="D31" s="162"/>
      <c r="E31" s="162"/>
      <c r="F31" s="162"/>
      <c r="G31" s="162"/>
      <c r="H31" s="162"/>
      <c r="I31" s="162"/>
      <c r="J31" s="228"/>
      <c r="K31" s="252"/>
      <c r="L31" s="259"/>
      <c r="M31" s="188"/>
      <c r="N31" s="188"/>
      <c r="O31" s="225"/>
      <c r="P31" s="188"/>
      <c r="BE31" s="206"/>
      <c r="BF31" s="206"/>
      <c r="BG31" s="206"/>
      <c r="BH31" s="206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  <c r="IP31" s="197"/>
      <c r="IQ31" s="197"/>
      <c r="IR31" s="197"/>
      <c r="IS31" s="197"/>
      <c r="IT31" s="197"/>
      <c r="IU31" s="197"/>
      <c r="IV31" s="197"/>
    </row>
    <row r="32" spans="1:256">
      <c r="A32" s="161">
        <v>13</v>
      </c>
      <c r="B32" s="162" t="s">
        <v>178</v>
      </c>
      <c r="C32" s="162"/>
      <c r="D32" s="162"/>
      <c r="E32" s="162"/>
      <c r="F32" s="162"/>
      <c r="G32" s="252">
        <f>G14+G26+G30+G28</f>
        <v>0</v>
      </c>
      <c r="H32" s="162"/>
      <c r="I32" s="162"/>
      <c r="J32" s="235">
        <f>J14+J26+J30+J28</f>
        <v>0</v>
      </c>
      <c r="K32" s="208"/>
      <c r="L32" s="153"/>
      <c r="M32" s="244"/>
      <c r="N32" s="188"/>
      <c r="O32" s="225"/>
      <c r="P32" s="188"/>
      <c r="BE32" s="206"/>
      <c r="BF32" s="206"/>
      <c r="BG32" s="206"/>
      <c r="BH32" s="206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  <c r="HS32" s="197"/>
      <c r="HT32" s="197"/>
      <c r="HU32" s="197"/>
      <c r="HV32" s="197"/>
      <c r="HW32" s="197"/>
      <c r="HX32" s="197"/>
      <c r="HY32" s="197"/>
      <c r="HZ32" s="197"/>
      <c r="IA32" s="197"/>
      <c r="IB32" s="197"/>
      <c r="IC32" s="197"/>
      <c r="ID32" s="197"/>
      <c r="IE32" s="197"/>
      <c r="IF32" s="197"/>
      <c r="IG32" s="197"/>
      <c r="IH32" s="197"/>
      <c r="II32" s="197"/>
      <c r="IJ32" s="197"/>
      <c r="IK32" s="197"/>
      <c r="IL32" s="197"/>
      <c r="IM32" s="197"/>
      <c r="IN32" s="197"/>
      <c r="IO32" s="197"/>
      <c r="IP32" s="197"/>
      <c r="IQ32" s="197"/>
      <c r="IR32" s="197"/>
      <c r="IS32" s="197"/>
      <c r="IT32" s="197"/>
      <c r="IU32" s="197"/>
      <c r="IV32" s="197"/>
    </row>
    <row r="33" spans="1:256">
      <c r="A33" s="161"/>
      <c r="B33" s="162"/>
      <c r="C33" s="162"/>
      <c r="D33" s="162"/>
      <c r="E33" s="162"/>
      <c r="F33" s="162"/>
      <c r="G33" s="162"/>
      <c r="H33" s="208"/>
      <c r="I33" s="162"/>
      <c r="J33" s="228"/>
      <c r="K33" s="233"/>
      <c r="L33" s="153"/>
      <c r="M33" s="188"/>
      <c r="N33" s="188"/>
      <c r="O33" s="225"/>
      <c r="P33" s="188"/>
      <c r="BE33" s="206"/>
      <c r="BF33" s="206"/>
      <c r="BG33" s="206"/>
      <c r="BH33" s="206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  <c r="IP33" s="197"/>
      <c r="IQ33" s="197"/>
      <c r="IR33" s="197"/>
      <c r="IS33" s="197"/>
      <c r="IT33" s="197"/>
      <c r="IU33" s="197"/>
      <c r="IV33" s="197"/>
    </row>
    <row r="34" spans="1:256">
      <c r="A34" s="161">
        <v>14</v>
      </c>
      <c r="B34" s="162" t="s">
        <v>179</v>
      </c>
      <c r="C34" s="226"/>
      <c r="D34" s="226"/>
      <c r="E34" s="226"/>
      <c r="F34" s="226"/>
      <c r="G34" s="260">
        <v>1</v>
      </c>
      <c r="H34" s="226"/>
      <c r="I34" s="226"/>
      <c r="J34" s="261">
        <f>G34</f>
        <v>1</v>
      </c>
      <c r="K34" s="262"/>
      <c r="L34" s="153"/>
      <c r="M34" s="263"/>
      <c r="N34" s="188"/>
      <c r="O34" s="225"/>
      <c r="P34" s="188"/>
      <c r="BB34" s="211"/>
      <c r="BE34" s="206"/>
      <c r="BF34" s="206"/>
      <c r="BG34" s="206"/>
      <c r="BH34" s="206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  <c r="HS34" s="197"/>
      <c r="HT34" s="197"/>
      <c r="HU34" s="197"/>
      <c r="HV34" s="197"/>
      <c r="HW34" s="197"/>
      <c r="HX34" s="197"/>
      <c r="HY34" s="197"/>
      <c r="HZ34" s="197"/>
      <c r="IA34" s="197"/>
      <c r="IB34" s="197"/>
      <c r="IC34" s="197"/>
      <c r="ID34" s="197"/>
      <c r="IE34" s="197"/>
      <c r="IF34" s="197"/>
      <c r="IG34" s="197"/>
      <c r="IH34" s="197"/>
      <c r="II34" s="197"/>
      <c r="IJ34" s="197"/>
      <c r="IK34" s="197"/>
      <c r="IL34" s="197"/>
      <c r="IM34" s="197"/>
      <c r="IN34" s="197"/>
      <c r="IO34" s="197"/>
      <c r="IP34" s="197"/>
      <c r="IQ34" s="197"/>
      <c r="IR34" s="197"/>
      <c r="IS34" s="197"/>
      <c r="IT34" s="197"/>
      <c r="IU34" s="197"/>
      <c r="IV34" s="197"/>
    </row>
    <row r="35" spans="1:256">
      <c r="A35" s="161"/>
      <c r="B35" s="162"/>
      <c r="C35" s="162"/>
      <c r="D35" s="162"/>
      <c r="E35" s="162"/>
      <c r="F35" s="162"/>
      <c r="G35" s="162"/>
      <c r="H35" s="162"/>
      <c r="I35" s="162"/>
      <c r="J35" s="228"/>
      <c r="K35" s="208"/>
      <c r="L35" s="153"/>
      <c r="M35" s="188"/>
      <c r="N35" s="188"/>
      <c r="O35" s="225"/>
      <c r="P35" s="264"/>
      <c r="Q35" s="265"/>
      <c r="BE35" s="206"/>
      <c r="BF35" s="206"/>
      <c r="BG35" s="206"/>
      <c r="BH35" s="206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  <c r="IP35" s="197"/>
      <c r="IQ35" s="197"/>
      <c r="IR35" s="197"/>
      <c r="IS35" s="197"/>
      <c r="IT35" s="197"/>
      <c r="IU35" s="197"/>
      <c r="IV35" s="197"/>
    </row>
    <row r="36" spans="1:256" ht="15.75">
      <c r="A36" s="161">
        <v>15</v>
      </c>
      <c r="B36" s="162" t="s">
        <v>180</v>
      </c>
      <c r="C36" s="162"/>
      <c r="D36" s="162"/>
      <c r="E36" s="162"/>
      <c r="F36" s="162"/>
      <c r="G36" s="252">
        <f>G32*G34</f>
        <v>0</v>
      </c>
      <c r="H36" s="162"/>
      <c r="I36" s="266"/>
      <c r="J36" s="235">
        <f>J32*J34</f>
        <v>0</v>
      </c>
      <c r="K36" s="208"/>
      <c r="L36" s="153"/>
      <c r="M36" s="237"/>
      <c r="N36" s="188"/>
      <c r="O36" s="225"/>
      <c r="P36" s="188"/>
      <c r="Q36" s="267"/>
      <c r="R36" s="267"/>
      <c r="BE36" s="206"/>
      <c r="BF36" s="206"/>
      <c r="BG36" s="206"/>
      <c r="BH36" s="206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  <c r="ER36" s="197"/>
      <c r="ES36" s="197"/>
      <c r="ET36" s="197"/>
      <c r="EU36" s="197"/>
      <c r="EV36" s="197"/>
      <c r="EW36" s="197"/>
      <c r="EX36" s="197"/>
      <c r="EY36" s="197"/>
      <c r="EZ36" s="197"/>
      <c r="FA36" s="197"/>
      <c r="FB36" s="197"/>
      <c r="FC36" s="197"/>
      <c r="FD36" s="197"/>
      <c r="FE36" s="197"/>
      <c r="FF36" s="197"/>
      <c r="FG36" s="197"/>
      <c r="FH36" s="197"/>
      <c r="FI36" s="197"/>
      <c r="FJ36" s="197"/>
      <c r="FK36" s="197"/>
      <c r="FL36" s="197"/>
      <c r="FM36" s="197"/>
      <c r="FN36" s="197"/>
      <c r="FO36" s="197"/>
      <c r="FP36" s="197"/>
      <c r="FQ36" s="197"/>
      <c r="FR36" s="197"/>
      <c r="FS36" s="197"/>
      <c r="FT36" s="197"/>
      <c r="FU36" s="197"/>
      <c r="FV36" s="197"/>
      <c r="FW36" s="197"/>
      <c r="FX36" s="197"/>
      <c r="FY36" s="197"/>
      <c r="FZ36" s="197"/>
      <c r="GA36" s="197"/>
      <c r="GB36" s="197"/>
      <c r="GC36" s="197"/>
      <c r="GD36" s="197"/>
      <c r="GE36" s="197"/>
      <c r="GF36" s="197"/>
      <c r="GG36" s="197"/>
      <c r="GH36" s="197"/>
      <c r="GI36" s="197"/>
      <c r="GJ36" s="197"/>
      <c r="GK36" s="197"/>
      <c r="GL36" s="197"/>
      <c r="GM36" s="197"/>
      <c r="GN36" s="197"/>
      <c r="GO36" s="197"/>
      <c r="GP36" s="197"/>
      <c r="GQ36" s="197"/>
      <c r="GR36" s="197"/>
      <c r="GS36" s="197"/>
      <c r="GT36" s="197"/>
      <c r="GU36" s="197"/>
      <c r="GV36" s="197"/>
      <c r="GW36" s="197"/>
      <c r="GX36" s="197"/>
      <c r="GY36" s="197"/>
      <c r="GZ36" s="197"/>
      <c r="HA36" s="197"/>
      <c r="HB36" s="197"/>
      <c r="HC36" s="197"/>
      <c r="HD36" s="197"/>
      <c r="HE36" s="197"/>
      <c r="HF36" s="197"/>
      <c r="HG36" s="197"/>
      <c r="HH36" s="197"/>
      <c r="HI36" s="197"/>
      <c r="HJ36" s="197"/>
      <c r="HK36" s="197"/>
      <c r="HL36" s="197"/>
      <c r="HM36" s="197"/>
      <c r="HN36" s="197"/>
      <c r="HO36" s="197"/>
      <c r="HP36" s="197"/>
      <c r="HQ36" s="197"/>
      <c r="HR36" s="197"/>
      <c r="HS36" s="197"/>
      <c r="HT36" s="197"/>
      <c r="HU36" s="197"/>
      <c r="HV36" s="197"/>
      <c r="HW36" s="197"/>
      <c r="HX36" s="197"/>
      <c r="HY36" s="197"/>
      <c r="HZ36" s="197"/>
      <c r="IA36" s="197"/>
      <c r="IB36" s="197"/>
      <c r="IC36" s="197"/>
      <c r="ID36" s="197"/>
      <c r="IE36" s="197"/>
      <c r="IF36" s="197"/>
      <c r="IG36" s="197"/>
      <c r="IH36" s="197"/>
      <c r="II36" s="197"/>
      <c r="IJ36" s="197"/>
      <c r="IK36" s="197"/>
      <c r="IL36" s="197"/>
      <c r="IM36" s="197"/>
      <c r="IN36" s="197"/>
      <c r="IO36" s="197"/>
      <c r="IP36" s="197"/>
      <c r="IQ36" s="197"/>
      <c r="IR36" s="197"/>
      <c r="IS36" s="197"/>
      <c r="IT36" s="197"/>
      <c r="IU36" s="197"/>
      <c r="IV36" s="197"/>
    </row>
    <row r="37" spans="1:256">
      <c r="A37" s="161"/>
      <c r="B37" s="162"/>
      <c r="C37" s="162"/>
      <c r="D37" s="162"/>
      <c r="E37" s="162"/>
      <c r="F37" s="162"/>
      <c r="G37" s="268" t="s">
        <v>181</v>
      </c>
      <c r="H37" s="162"/>
      <c r="I37" s="162"/>
      <c r="J37" s="269" t="s">
        <v>181</v>
      </c>
      <c r="K37" s="208"/>
      <c r="L37" s="270"/>
      <c r="M37" s="271"/>
      <c r="N37" s="188"/>
      <c r="O37" s="225"/>
      <c r="P37" s="162"/>
      <c r="Q37" s="267"/>
      <c r="R37" s="267"/>
      <c r="BE37" s="206"/>
      <c r="BF37" s="206"/>
      <c r="BG37" s="206"/>
      <c r="BH37" s="206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197"/>
      <c r="FI37" s="197"/>
      <c r="FJ37" s="197"/>
      <c r="FK37" s="197"/>
      <c r="FL37" s="197"/>
      <c r="FM37" s="197"/>
      <c r="FN37" s="197"/>
      <c r="FO37" s="197"/>
      <c r="FP37" s="197"/>
      <c r="FQ37" s="197"/>
      <c r="FR37" s="197"/>
      <c r="FS37" s="197"/>
      <c r="FT37" s="197"/>
      <c r="FU37" s="197"/>
      <c r="FV37" s="197"/>
      <c r="FW37" s="197"/>
      <c r="FX37" s="197"/>
      <c r="FY37" s="197"/>
      <c r="FZ37" s="197"/>
      <c r="GA37" s="197"/>
      <c r="GB37" s="197"/>
      <c r="GC37" s="197"/>
      <c r="GD37" s="197"/>
      <c r="GE37" s="197"/>
      <c r="GF37" s="197"/>
      <c r="GG37" s="197"/>
      <c r="GH37" s="197"/>
      <c r="GI37" s="197"/>
      <c r="GJ37" s="197"/>
      <c r="GK37" s="197"/>
      <c r="GL37" s="197"/>
      <c r="GM37" s="197"/>
      <c r="GN37" s="197"/>
      <c r="GO37" s="197"/>
      <c r="GP37" s="197"/>
      <c r="GQ37" s="197"/>
      <c r="GR37" s="197"/>
      <c r="GS37" s="197"/>
      <c r="GT37" s="197"/>
      <c r="GU37" s="197"/>
      <c r="GV37" s="197"/>
      <c r="GW37" s="197"/>
      <c r="GX37" s="197"/>
      <c r="GY37" s="197"/>
      <c r="GZ37" s="197"/>
      <c r="HA37" s="197"/>
      <c r="HB37" s="197"/>
      <c r="HC37" s="197"/>
      <c r="HD37" s="197"/>
      <c r="HE37" s="197"/>
      <c r="HF37" s="197"/>
      <c r="HG37" s="197"/>
      <c r="HH37" s="197"/>
      <c r="HI37" s="197"/>
      <c r="HJ37" s="197"/>
      <c r="HK37" s="197"/>
      <c r="HL37" s="197"/>
      <c r="HM37" s="197"/>
      <c r="HN37" s="197"/>
      <c r="HO37" s="197"/>
      <c r="HP37" s="197"/>
      <c r="HQ37" s="197"/>
      <c r="HR37" s="197"/>
      <c r="HS37" s="197"/>
      <c r="HT37" s="197"/>
      <c r="HU37" s="197"/>
      <c r="HV37" s="197"/>
      <c r="HW37" s="197"/>
      <c r="HX37" s="197"/>
      <c r="HY37" s="197"/>
      <c r="HZ37" s="197"/>
      <c r="IA37" s="197"/>
      <c r="IB37" s="197"/>
      <c r="IC37" s="197"/>
      <c r="ID37" s="197"/>
      <c r="IE37" s="197"/>
      <c r="IF37" s="197"/>
      <c r="IG37" s="197"/>
      <c r="IH37" s="197"/>
      <c r="II37" s="197"/>
      <c r="IJ37" s="197"/>
      <c r="IK37" s="197"/>
      <c r="IL37" s="197"/>
      <c r="IM37" s="197"/>
      <c r="IN37" s="197"/>
      <c r="IO37" s="197"/>
      <c r="IP37" s="197"/>
      <c r="IQ37" s="197"/>
      <c r="IR37" s="197"/>
      <c r="IS37" s="197"/>
      <c r="IT37" s="197"/>
      <c r="IU37" s="197"/>
      <c r="IV37" s="197"/>
    </row>
    <row r="38" spans="1:256" ht="15.75">
      <c r="A38" s="161">
        <v>16</v>
      </c>
      <c r="B38" s="162" t="s">
        <v>182</v>
      </c>
      <c r="C38" s="162"/>
      <c r="D38" s="162"/>
      <c r="E38" s="162"/>
      <c r="F38" s="162"/>
      <c r="G38" s="162"/>
      <c r="H38" s="162"/>
      <c r="I38" s="162"/>
      <c r="J38" s="235">
        <f>J36-G36</f>
        <v>0</v>
      </c>
      <c r="K38" s="255"/>
      <c r="L38" s="270"/>
      <c r="M38" s="244"/>
      <c r="N38" s="188"/>
      <c r="O38" s="225"/>
      <c r="P38" s="162"/>
      <c r="Q38" s="267"/>
      <c r="R38" s="267"/>
      <c r="BE38" s="206"/>
      <c r="BF38" s="206"/>
      <c r="BG38" s="206"/>
      <c r="BH38" s="206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  <c r="ER38" s="197"/>
      <c r="ES38" s="197"/>
      <c r="ET38" s="197"/>
      <c r="EU38" s="197"/>
      <c r="EV38" s="197"/>
      <c r="EW38" s="197"/>
      <c r="EX38" s="197"/>
      <c r="EY38" s="197"/>
      <c r="EZ38" s="197"/>
      <c r="FA38" s="197"/>
      <c r="FB38" s="197"/>
      <c r="FC38" s="197"/>
      <c r="FD38" s="197"/>
      <c r="FE38" s="197"/>
      <c r="FF38" s="197"/>
      <c r="FG38" s="197"/>
      <c r="FH38" s="197"/>
      <c r="FI38" s="197"/>
      <c r="FJ38" s="197"/>
      <c r="FK38" s="197"/>
      <c r="FL38" s="197"/>
      <c r="FM38" s="197"/>
      <c r="FN38" s="197"/>
      <c r="FO38" s="197"/>
      <c r="FP38" s="197"/>
      <c r="FQ38" s="197"/>
      <c r="FR38" s="197"/>
      <c r="FS38" s="197"/>
      <c r="FT38" s="197"/>
      <c r="FU38" s="197"/>
      <c r="FV38" s="197"/>
      <c r="FW38" s="197"/>
      <c r="FX38" s="197"/>
      <c r="FY38" s="197"/>
      <c r="FZ38" s="197"/>
      <c r="GA38" s="197"/>
      <c r="GB38" s="197"/>
      <c r="GC38" s="197"/>
      <c r="GD38" s="197"/>
      <c r="GE38" s="197"/>
      <c r="GF38" s="197"/>
      <c r="GG38" s="197"/>
      <c r="GH38" s="197"/>
      <c r="GI38" s="197"/>
      <c r="GJ38" s="197"/>
      <c r="GK38" s="197"/>
      <c r="GL38" s="197"/>
      <c r="GM38" s="197"/>
      <c r="GN38" s="197"/>
      <c r="GO38" s="197"/>
      <c r="GP38" s="197"/>
      <c r="GQ38" s="197"/>
      <c r="GR38" s="197"/>
      <c r="GS38" s="197"/>
      <c r="GT38" s="197"/>
      <c r="GU38" s="197"/>
      <c r="GV38" s="197"/>
      <c r="GW38" s="197"/>
      <c r="GX38" s="197"/>
      <c r="GY38" s="197"/>
      <c r="GZ38" s="197"/>
      <c r="HA38" s="197"/>
      <c r="HB38" s="197"/>
      <c r="HC38" s="197"/>
      <c r="HD38" s="197"/>
      <c r="HE38" s="197"/>
      <c r="HF38" s="197"/>
      <c r="HG38" s="197"/>
      <c r="HH38" s="197"/>
      <c r="HI38" s="197"/>
      <c r="HJ38" s="197"/>
      <c r="HK38" s="197"/>
      <c r="HL38" s="197"/>
      <c r="HM38" s="197"/>
      <c r="HN38" s="197"/>
      <c r="HO38" s="197"/>
      <c r="HP38" s="197"/>
      <c r="HQ38" s="197"/>
      <c r="HR38" s="197"/>
      <c r="HS38" s="197"/>
      <c r="HT38" s="197"/>
      <c r="HU38" s="197"/>
      <c r="HV38" s="197"/>
      <c r="HW38" s="197"/>
      <c r="HX38" s="197"/>
      <c r="HY38" s="197"/>
      <c r="HZ38" s="197"/>
      <c r="IA38" s="197"/>
      <c r="IB38" s="197"/>
      <c r="IC38" s="197"/>
      <c r="ID38" s="197"/>
      <c r="IE38" s="197"/>
      <c r="IF38" s="197"/>
      <c r="IG38" s="197"/>
      <c r="IH38" s="197"/>
      <c r="II38" s="197"/>
      <c r="IJ38" s="197"/>
      <c r="IK38" s="197"/>
      <c r="IL38" s="197"/>
      <c r="IM38" s="197"/>
      <c r="IN38" s="197"/>
      <c r="IO38" s="197"/>
      <c r="IP38" s="197"/>
      <c r="IQ38" s="197"/>
      <c r="IR38" s="197"/>
      <c r="IS38" s="197"/>
      <c r="IT38" s="197"/>
      <c r="IU38" s="197"/>
      <c r="IV38" s="197"/>
    </row>
    <row r="39" spans="1:256">
      <c r="A39" s="161"/>
      <c r="B39" s="162"/>
      <c r="C39" s="162"/>
      <c r="D39" s="162"/>
      <c r="E39" s="162"/>
      <c r="F39" s="162"/>
      <c r="G39" s="162"/>
      <c r="H39" s="162"/>
      <c r="I39" s="162"/>
      <c r="J39" s="269" t="s">
        <v>181</v>
      </c>
      <c r="K39" s="252"/>
      <c r="L39" s="270"/>
      <c r="M39" s="271"/>
      <c r="N39" s="188"/>
      <c r="O39" s="225"/>
      <c r="P39" s="162"/>
      <c r="Q39" s="267"/>
      <c r="R39" s="267"/>
      <c r="BE39" s="206"/>
      <c r="BF39" s="206"/>
      <c r="BG39" s="206"/>
      <c r="BH39" s="206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  <c r="ER39" s="197"/>
      <c r="ES39" s="197"/>
      <c r="ET39" s="197"/>
      <c r="EU39" s="197"/>
      <c r="EV39" s="197"/>
      <c r="EW39" s="197"/>
      <c r="EX39" s="197"/>
      <c r="EY39" s="197"/>
      <c r="EZ39" s="197"/>
      <c r="FA39" s="197"/>
      <c r="FB39" s="197"/>
      <c r="FC39" s="197"/>
      <c r="FD39" s="197"/>
      <c r="FE39" s="197"/>
      <c r="FF39" s="197"/>
      <c r="FG39" s="197"/>
      <c r="FH39" s="197"/>
      <c r="FI39" s="197"/>
      <c r="FJ39" s="197"/>
      <c r="FK39" s="197"/>
      <c r="FL39" s="197"/>
      <c r="FM39" s="197"/>
      <c r="FN39" s="197"/>
      <c r="FO39" s="197"/>
      <c r="FP39" s="197"/>
      <c r="FQ39" s="197"/>
      <c r="FR39" s="197"/>
      <c r="FS39" s="197"/>
      <c r="FT39" s="197"/>
      <c r="FU39" s="197"/>
      <c r="FV39" s="197"/>
      <c r="FW39" s="197"/>
      <c r="FX39" s="197"/>
      <c r="FY39" s="197"/>
      <c r="FZ39" s="197"/>
      <c r="GA39" s="197"/>
      <c r="GB39" s="197"/>
      <c r="GC39" s="197"/>
      <c r="GD39" s="197"/>
      <c r="GE39" s="197"/>
      <c r="GF39" s="197"/>
      <c r="GG39" s="197"/>
      <c r="GH39" s="197"/>
      <c r="GI39" s="197"/>
      <c r="GJ39" s="197"/>
      <c r="GK39" s="197"/>
      <c r="GL39" s="197"/>
      <c r="GM39" s="197"/>
      <c r="GN39" s="197"/>
      <c r="GO39" s="197"/>
      <c r="GP39" s="197"/>
      <c r="GQ39" s="197"/>
      <c r="GR39" s="197"/>
      <c r="GS39" s="197"/>
      <c r="GT39" s="197"/>
      <c r="GU39" s="197"/>
      <c r="GV39" s="197"/>
      <c r="GW39" s="197"/>
      <c r="GX39" s="197"/>
      <c r="GY39" s="197"/>
      <c r="GZ39" s="197"/>
      <c r="HA39" s="197"/>
      <c r="HB39" s="197"/>
      <c r="HC39" s="197"/>
      <c r="HD39" s="197"/>
      <c r="HE39" s="197"/>
      <c r="HF39" s="197"/>
      <c r="HG39" s="197"/>
      <c r="HH39" s="197"/>
      <c r="HI39" s="197"/>
      <c r="HJ39" s="197"/>
      <c r="HK39" s="197"/>
      <c r="HL39" s="197"/>
      <c r="HM39" s="197"/>
      <c r="HN39" s="197"/>
      <c r="HO39" s="197"/>
      <c r="HP39" s="197"/>
      <c r="HQ39" s="197"/>
      <c r="HR39" s="197"/>
      <c r="HS39" s="197"/>
      <c r="HT39" s="197"/>
      <c r="HU39" s="197"/>
      <c r="HV39" s="197"/>
      <c r="HW39" s="197"/>
      <c r="HX39" s="197"/>
      <c r="HY39" s="197"/>
      <c r="HZ39" s="197"/>
      <c r="IA39" s="197"/>
      <c r="IB39" s="197"/>
      <c r="IC39" s="197"/>
      <c r="ID39" s="197"/>
      <c r="IE39" s="197"/>
      <c r="IF39" s="197"/>
      <c r="IG39" s="197"/>
      <c r="IH39" s="197"/>
      <c r="II39" s="197"/>
      <c r="IJ39" s="197"/>
      <c r="IK39" s="197"/>
      <c r="IL39" s="197"/>
      <c r="IM39" s="197"/>
      <c r="IN39" s="197"/>
      <c r="IO39" s="197"/>
      <c r="IP39" s="197"/>
      <c r="IQ39" s="197"/>
      <c r="IR39" s="197"/>
      <c r="IS39" s="197"/>
      <c r="IT39" s="197"/>
      <c r="IU39" s="197"/>
      <c r="IV39" s="197"/>
    </row>
    <row r="40" spans="1:256">
      <c r="A40" s="161">
        <v>17</v>
      </c>
      <c r="B40" s="162" t="s">
        <v>183</v>
      </c>
      <c r="C40" s="162"/>
      <c r="D40" s="162"/>
      <c r="E40" s="162"/>
      <c r="F40" s="162"/>
      <c r="G40" s="162"/>
      <c r="H40" s="162"/>
      <c r="I40" s="162"/>
      <c r="J40" s="283" t="s">
        <v>197</v>
      </c>
      <c r="K40" s="252"/>
      <c r="L40" s="270"/>
      <c r="M40" s="272"/>
      <c r="N40" s="188"/>
      <c r="O40" s="225"/>
      <c r="P40" s="162"/>
      <c r="BE40" s="206"/>
      <c r="BF40" s="206"/>
      <c r="BG40" s="206"/>
      <c r="BH40" s="206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  <c r="IE40" s="197"/>
      <c r="IF40" s="197"/>
      <c r="IG40" s="197"/>
      <c r="IH40" s="197"/>
      <c r="II40" s="197"/>
      <c r="IJ40" s="197"/>
      <c r="IK40" s="197"/>
      <c r="IL40" s="197"/>
      <c r="IM40" s="197"/>
      <c r="IN40" s="197"/>
      <c r="IO40" s="197"/>
      <c r="IP40" s="197"/>
      <c r="IQ40" s="197"/>
      <c r="IR40" s="197"/>
      <c r="IS40" s="197"/>
      <c r="IT40" s="197"/>
      <c r="IU40" s="197"/>
      <c r="IV40" s="197"/>
    </row>
    <row r="41" spans="1:256" ht="15.75" thickBot="1">
      <c r="A41" s="273"/>
      <c r="B41" s="274"/>
      <c r="C41" s="274"/>
      <c r="D41" s="274"/>
      <c r="E41" s="274"/>
      <c r="F41" s="274"/>
      <c r="G41" s="274"/>
      <c r="H41" s="274"/>
      <c r="I41" s="274"/>
      <c r="J41" s="275" t="s">
        <v>181</v>
      </c>
      <c r="K41" s="208"/>
      <c r="L41" s="162"/>
      <c r="M41" s="276"/>
      <c r="O41" s="208"/>
      <c r="P41" s="162"/>
      <c r="BE41" s="206"/>
      <c r="BF41" s="206"/>
      <c r="BG41" s="206"/>
      <c r="BH41" s="206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  <c r="ER41" s="197"/>
      <c r="ES41" s="197"/>
      <c r="ET41" s="197"/>
      <c r="EU41" s="197"/>
      <c r="EV41" s="197"/>
      <c r="EW41" s="197"/>
      <c r="EX41" s="197"/>
      <c r="EY41" s="197"/>
      <c r="EZ41" s="197"/>
      <c r="FA41" s="197"/>
      <c r="FB41" s="197"/>
      <c r="FC41" s="197"/>
      <c r="FD41" s="197"/>
      <c r="FE41" s="197"/>
      <c r="FF41" s="197"/>
      <c r="FG41" s="197"/>
      <c r="FH41" s="197"/>
      <c r="FI41" s="197"/>
      <c r="FJ41" s="197"/>
      <c r="FK41" s="197"/>
      <c r="FL41" s="197"/>
      <c r="FM41" s="197"/>
      <c r="FN41" s="197"/>
      <c r="FO41" s="197"/>
      <c r="FP41" s="197"/>
      <c r="FQ41" s="197"/>
      <c r="FR41" s="197"/>
      <c r="FS41" s="197"/>
      <c r="FT41" s="197"/>
      <c r="FU41" s="197"/>
      <c r="FV41" s="197"/>
      <c r="FW41" s="197"/>
      <c r="FX41" s="197"/>
      <c r="FY41" s="197"/>
      <c r="FZ41" s="197"/>
      <c r="GA41" s="197"/>
      <c r="GB41" s="197"/>
      <c r="GC41" s="197"/>
      <c r="GD41" s="197"/>
      <c r="GE41" s="197"/>
      <c r="GF41" s="197"/>
      <c r="GG41" s="197"/>
      <c r="GH41" s="197"/>
      <c r="GI41" s="197"/>
      <c r="GJ41" s="197"/>
      <c r="GK41" s="197"/>
      <c r="GL41" s="197"/>
      <c r="GM41" s="197"/>
      <c r="GN41" s="197"/>
      <c r="GO41" s="197"/>
      <c r="GP41" s="197"/>
      <c r="GQ41" s="197"/>
      <c r="GR41" s="197"/>
      <c r="GS41" s="197"/>
      <c r="GT41" s="197"/>
      <c r="GU41" s="197"/>
      <c r="GV41" s="197"/>
      <c r="GW41" s="197"/>
      <c r="GX41" s="197"/>
      <c r="GY41" s="197"/>
      <c r="GZ41" s="197"/>
      <c r="HA41" s="197"/>
      <c r="HB41" s="197"/>
      <c r="HC41" s="197"/>
      <c r="HD41" s="197"/>
      <c r="HE41" s="197"/>
      <c r="HF41" s="197"/>
      <c r="HG41" s="197"/>
      <c r="HH41" s="197"/>
      <c r="HI41" s="197"/>
      <c r="HJ41" s="197"/>
      <c r="HK41" s="197"/>
      <c r="HL41" s="197"/>
      <c r="HM41" s="197"/>
      <c r="HN41" s="197"/>
      <c r="HO41" s="197"/>
      <c r="HP41" s="197"/>
      <c r="HQ41" s="197"/>
      <c r="HR41" s="197"/>
      <c r="HS41" s="197"/>
      <c r="HT41" s="197"/>
      <c r="HU41" s="197"/>
      <c r="HV41" s="197"/>
      <c r="HW41" s="197"/>
      <c r="HX41" s="197"/>
      <c r="HY41" s="197"/>
      <c r="HZ41" s="197"/>
      <c r="IA41" s="197"/>
      <c r="IB41" s="197"/>
      <c r="IC41" s="197"/>
      <c r="ID41" s="197"/>
      <c r="IE41" s="197"/>
      <c r="IF41" s="197"/>
      <c r="IG41" s="197"/>
      <c r="IH41" s="197"/>
      <c r="II41" s="197"/>
      <c r="IJ41" s="197"/>
      <c r="IK41" s="197"/>
      <c r="IL41" s="197"/>
      <c r="IM41" s="197"/>
      <c r="IN41" s="197"/>
      <c r="IO41" s="197"/>
      <c r="IP41" s="197"/>
      <c r="IQ41" s="197"/>
      <c r="IR41" s="197"/>
      <c r="IS41" s="197"/>
      <c r="IT41" s="197"/>
      <c r="IU41" s="197"/>
      <c r="IV41" s="197"/>
    </row>
    <row r="42" spans="1:256" ht="15.75">
      <c r="A42" s="211"/>
      <c r="K42" s="255"/>
      <c r="L42" s="277"/>
      <c r="O42" s="208"/>
      <c r="P42" s="162"/>
      <c r="BE42" s="206"/>
      <c r="BF42" s="206"/>
      <c r="BG42" s="206"/>
      <c r="BH42" s="206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197"/>
      <c r="GO42" s="197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197"/>
      <c r="HC42" s="197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197"/>
      <c r="HQ42" s="197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197"/>
      <c r="IE42" s="197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197"/>
      <c r="IS42" s="197"/>
      <c r="IT42" s="197"/>
      <c r="IU42" s="197"/>
      <c r="IV42" s="197"/>
    </row>
    <row r="43" spans="1:256">
      <c r="A43" s="211"/>
      <c r="J43" s="278"/>
      <c r="K43" s="279"/>
      <c r="L43" s="162"/>
      <c r="O43" s="208"/>
      <c r="P43" s="162"/>
      <c r="BE43" s="206"/>
      <c r="BF43" s="206"/>
      <c r="BG43" s="206"/>
      <c r="BH43" s="206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197"/>
      <c r="GO43" s="197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197"/>
      <c r="HC43" s="197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197"/>
      <c r="HQ43" s="197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197"/>
      <c r="IE43" s="197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197"/>
      <c r="IS43" s="197"/>
      <c r="IT43" s="197"/>
      <c r="IU43" s="197"/>
      <c r="IV43" s="197"/>
    </row>
    <row r="44" spans="1:256">
      <c r="A44" s="211"/>
      <c r="J44" s="280"/>
      <c r="K44" s="208"/>
      <c r="L44" s="162"/>
      <c r="O44" s="208"/>
      <c r="Q44" s="281"/>
      <c r="R44" s="267"/>
      <c r="BE44" s="206"/>
      <c r="BF44" s="206"/>
      <c r="BG44" s="206"/>
      <c r="BH44" s="206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  <c r="ER44" s="197"/>
      <c r="ES44" s="197"/>
      <c r="ET44" s="197"/>
      <c r="EU44" s="197"/>
      <c r="EV44" s="197"/>
      <c r="EW44" s="197"/>
      <c r="EX44" s="197"/>
      <c r="EY44" s="197"/>
      <c r="EZ44" s="197"/>
      <c r="FA44" s="197"/>
      <c r="FB44" s="197"/>
      <c r="FC44" s="197"/>
      <c r="FD44" s="197"/>
      <c r="FE44" s="197"/>
      <c r="FF44" s="197"/>
      <c r="FG44" s="197"/>
      <c r="FH44" s="197"/>
      <c r="FI44" s="197"/>
      <c r="FJ44" s="197"/>
      <c r="FK44" s="197"/>
      <c r="FL44" s="197"/>
      <c r="FM44" s="197"/>
      <c r="FN44" s="197"/>
      <c r="FO44" s="197"/>
      <c r="FP44" s="197"/>
      <c r="FQ44" s="197"/>
      <c r="FR44" s="197"/>
      <c r="FS44" s="197"/>
      <c r="FT44" s="197"/>
      <c r="FU44" s="197"/>
      <c r="FV44" s="197"/>
      <c r="FW44" s="197"/>
      <c r="FX44" s="197"/>
      <c r="FY44" s="197"/>
      <c r="FZ44" s="197"/>
      <c r="GA44" s="197"/>
      <c r="GB44" s="197"/>
      <c r="GC44" s="197"/>
      <c r="GD44" s="197"/>
      <c r="GE44" s="197"/>
      <c r="GF44" s="197"/>
      <c r="GG44" s="197"/>
      <c r="GH44" s="197"/>
      <c r="GI44" s="197"/>
      <c r="GJ44" s="197"/>
      <c r="GK44" s="197"/>
      <c r="GL44" s="197"/>
      <c r="GM44" s="197"/>
      <c r="GN44" s="197"/>
      <c r="GO44" s="197"/>
      <c r="GP44" s="197"/>
      <c r="GQ44" s="197"/>
      <c r="GR44" s="197"/>
      <c r="GS44" s="197"/>
      <c r="GT44" s="197"/>
      <c r="GU44" s="197"/>
      <c r="GV44" s="197"/>
      <c r="GW44" s="197"/>
      <c r="GX44" s="197"/>
      <c r="GY44" s="197"/>
      <c r="GZ44" s="197"/>
      <c r="HA44" s="197"/>
      <c r="HB44" s="197"/>
      <c r="HC44" s="197"/>
      <c r="HD44" s="197"/>
      <c r="HE44" s="197"/>
      <c r="HF44" s="197"/>
      <c r="HG44" s="197"/>
      <c r="HH44" s="197"/>
      <c r="HI44" s="197"/>
      <c r="HJ44" s="197"/>
      <c r="HK44" s="197"/>
      <c r="HL44" s="197"/>
      <c r="HM44" s="197"/>
      <c r="HN44" s="197"/>
      <c r="HO44" s="197"/>
      <c r="HP44" s="197"/>
      <c r="HQ44" s="197"/>
      <c r="HR44" s="197"/>
      <c r="HS44" s="197"/>
      <c r="HT44" s="197"/>
      <c r="HU44" s="197"/>
      <c r="HV44" s="197"/>
      <c r="HW44" s="197"/>
      <c r="HX44" s="197"/>
      <c r="HY44" s="197"/>
      <c r="HZ44" s="197"/>
      <c r="IA44" s="197"/>
      <c r="IB44" s="197"/>
      <c r="IC44" s="197"/>
      <c r="ID44" s="197"/>
      <c r="IE44" s="197"/>
      <c r="IF44" s="197"/>
      <c r="IG44" s="197"/>
      <c r="IH44" s="197"/>
      <c r="II44" s="197"/>
      <c r="IJ44" s="197"/>
      <c r="IK44" s="197"/>
      <c r="IL44" s="197"/>
      <c r="IM44" s="197"/>
      <c r="IN44" s="197"/>
      <c r="IO44" s="197"/>
      <c r="IP44" s="197"/>
      <c r="IQ44" s="197"/>
      <c r="IR44" s="197"/>
      <c r="IS44" s="197"/>
      <c r="IT44" s="197"/>
      <c r="IU44" s="197"/>
      <c r="IV44" s="197"/>
    </row>
    <row r="45" spans="1:256">
      <c r="A45" s="211"/>
      <c r="B45" s="197"/>
      <c r="K45" s="162"/>
      <c r="L45" s="162"/>
      <c r="O45" s="208"/>
      <c r="Q45" s="281"/>
      <c r="R45" s="267"/>
      <c r="BE45" s="206"/>
      <c r="BF45" s="206"/>
      <c r="BG45" s="206"/>
      <c r="BH45" s="206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  <c r="FF45" s="197"/>
      <c r="FG45" s="197"/>
      <c r="FH45" s="197"/>
      <c r="FI45" s="197"/>
      <c r="FJ45" s="197"/>
      <c r="FK45" s="197"/>
      <c r="FL45" s="197"/>
      <c r="FM45" s="197"/>
      <c r="FN45" s="197"/>
      <c r="FO45" s="197"/>
      <c r="FP45" s="197"/>
      <c r="FQ45" s="197"/>
      <c r="FR45" s="197"/>
      <c r="FS45" s="197"/>
      <c r="FT45" s="197"/>
      <c r="FU45" s="197"/>
      <c r="FV45" s="197"/>
      <c r="FW45" s="197"/>
      <c r="FX45" s="197"/>
      <c r="FY45" s="197"/>
      <c r="FZ45" s="197"/>
      <c r="GA45" s="197"/>
      <c r="GB45" s="197"/>
      <c r="GC45" s="197"/>
      <c r="GD45" s="197"/>
      <c r="GE45" s="197"/>
      <c r="GF45" s="197"/>
      <c r="GG45" s="197"/>
      <c r="GH45" s="197"/>
      <c r="GI45" s="197"/>
      <c r="GJ45" s="197"/>
      <c r="GK45" s="197"/>
      <c r="GL45" s="197"/>
      <c r="GM45" s="197"/>
      <c r="GN45" s="197"/>
      <c r="GO45" s="197"/>
      <c r="GP45" s="197"/>
      <c r="GQ45" s="197"/>
      <c r="GR45" s="197"/>
      <c r="GS45" s="197"/>
      <c r="GT45" s="197"/>
      <c r="GU45" s="197"/>
      <c r="GV45" s="197"/>
      <c r="GW45" s="197"/>
      <c r="GX45" s="197"/>
      <c r="GY45" s="197"/>
      <c r="GZ45" s="197"/>
      <c r="HA45" s="197"/>
      <c r="HB45" s="197"/>
      <c r="HC45" s="197"/>
      <c r="HD45" s="197"/>
      <c r="HE45" s="197"/>
      <c r="HF45" s="197"/>
      <c r="HG45" s="197"/>
      <c r="HH45" s="197"/>
      <c r="HI45" s="197"/>
      <c r="HJ45" s="197"/>
      <c r="HK45" s="197"/>
      <c r="HL45" s="197"/>
      <c r="HM45" s="197"/>
      <c r="HN45" s="197"/>
      <c r="HO45" s="197"/>
      <c r="HP45" s="197"/>
      <c r="HQ45" s="197"/>
      <c r="HR45" s="197"/>
      <c r="HS45" s="197"/>
      <c r="HT45" s="197"/>
      <c r="HU45" s="197"/>
      <c r="HV45" s="197"/>
      <c r="HW45" s="197"/>
      <c r="HX45" s="197"/>
      <c r="HY45" s="197"/>
      <c r="HZ45" s="197"/>
      <c r="IA45" s="197"/>
      <c r="IB45" s="197"/>
      <c r="IC45" s="197"/>
      <c r="ID45" s="197"/>
      <c r="IE45" s="197"/>
      <c r="IF45" s="197"/>
      <c r="IG45" s="197"/>
      <c r="IH45" s="197"/>
      <c r="II45" s="197"/>
      <c r="IJ45" s="197"/>
      <c r="IK45" s="197"/>
      <c r="IL45" s="197"/>
      <c r="IM45" s="197"/>
      <c r="IN45" s="197"/>
      <c r="IO45" s="197"/>
      <c r="IP45" s="197"/>
      <c r="IQ45" s="197"/>
      <c r="IR45" s="197"/>
      <c r="IS45" s="197"/>
      <c r="IT45" s="197"/>
      <c r="IU45" s="197"/>
      <c r="IV45" s="197"/>
    </row>
    <row r="46" spans="1:256">
      <c r="A46" s="211"/>
      <c r="J46" s="140"/>
      <c r="K46" s="162"/>
      <c r="L46" s="162"/>
      <c r="O46" s="208"/>
      <c r="Q46" s="281"/>
      <c r="R46" s="267"/>
      <c r="BE46" s="206"/>
      <c r="BF46" s="206"/>
      <c r="BG46" s="206"/>
      <c r="BH46" s="206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  <c r="IS46" s="197"/>
      <c r="IT46" s="197"/>
      <c r="IU46" s="197"/>
      <c r="IV46" s="197"/>
    </row>
    <row r="47" spans="1:256">
      <c r="A47" s="211"/>
      <c r="J47" s="140"/>
      <c r="K47" s="162"/>
      <c r="L47" s="162"/>
      <c r="O47" s="208"/>
      <c r="Q47" s="281"/>
      <c r="R47" s="267"/>
      <c r="BE47" s="206"/>
      <c r="BF47" s="206"/>
      <c r="BG47" s="206"/>
      <c r="BH47" s="206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  <c r="ER47" s="197"/>
      <c r="ES47" s="197"/>
      <c r="ET47" s="197"/>
      <c r="EU47" s="197"/>
      <c r="EV47" s="197"/>
      <c r="EW47" s="197"/>
      <c r="EX47" s="197"/>
      <c r="EY47" s="197"/>
      <c r="EZ47" s="197"/>
      <c r="FA47" s="197"/>
      <c r="FB47" s="197"/>
      <c r="FC47" s="197"/>
      <c r="FD47" s="197"/>
      <c r="FE47" s="197"/>
      <c r="FF47" s="197"/>
      <c r="FG47" s="197"/>
      <c r="FH47" s="197"/>
      <c r="FI47" s="197"/>
      <c r="FJ47" s="197"/>
      <c r="FK47" s="197"/>
      <c r="FL47" s="197"/>
      <c r="FM47" s="197"/>
      <c r="FN47" s="197"/>
      <c r="FO47" s="197"/>
      <c r="FP47" s="197"/>
      <c r="FQ47" s="197"/>
      <c r="FR47" s="197"/>
      <c r="FS47" s="197"/>
      <c r="FT47" s="197"/>
      <c r="FU47" s="197"/>
      <c r="FV47" s="197"/>
      <c r="FW47" s="197"/>
      <c r="FX47" s="197"/>
      <c r="FY47" s="197"/>
      <c r="FZ47" s="197"/>
      <c r="GA47" s="197"/>
      <c r="GB47" s="197"/>
      <c r="GC47" s="197"/>
      <c r="GD47" s="197"/>
      <c r="GE47" s="197"/>
      <c r="GF47" s="197"/>
      <c r="GG47" s="197"/>
      <c r="GH47" s="197"/>
      <c r="GI47" s="197"/>
      <c r="GJ47" s="197"/>
      <c r="GK47" s="197"/>
      <c r="GL47" s="197"/>
      <c r="GM47" s="197"/>
      <c r="GN47" s="197"/>
      <c r="GO47" s="197"/>
      <c r="GP47" s="197"/>
      <c r="GQ47" s="197"/>
      <c r="GR47" s="197"/>
      <c r="GS47" s="197"/>
      <c r="GT47" s="197"/>
      <c r="GU47" s="197"/>
      <c r="GV47" s="197"/>
      <c r="GW47" s="197"/>
      <c r="GX47" s="197"/>
      <c r="GY47" s="197"/>
      <c r="GZ47" s="197"/>
      <c r="HA47" s="197"/>
      <c r="HB47" s="197"/>
      <c r="HC47" s="197"/>
      <c r="HD47" s="197"/>
      <c r="HE47" s="197"/>
      <c r="HF47" s="197"/>
      <c r="HG47" s="197"/>
      <c r="HH47" s="197"/>
      <c r="HI47" s="197"/>
      <c r="HJ47" s="197"/>
      <c r="HK47" s="197"/>
      <c r="HL47" s="197"/>
      <c r="HM47" s="197"/>
      <c r="HN47" s="197"/>
      <c r="HO47" s="197"/>
      <c r="HP47" s="197"/>
      <c r="HQ47" s="197"/>
      <c r="HR47" s="197"/>
      <c r="HS47" s="197"/>
      <c r="HT47" s="197"/>
      <c r="HU47" s="197"/>
      <c r="HV47" s="197"/>
      <c r="HW47" s="197"/>
      <c r="HX47" s="197"/>
      <c r="HY47" s="197"/>
      <c r="HZ47" s="197"/>
      <c r="IA47" s="197"/>
      <c r="IB47" s="197"/>
      <c r="IC47" s="197"/>
      <c r="ID47" s="197"/>
      <c r="IE47" s="197"/>
      <c r="IF47" s="197"/>
      <c r="IG47" s="197"/>
      <c r="IH47" s="197"/>
      <c r="II47" s="197"/>
      <c r="IJ47" s="197"/>
      <c r="IK47" s="197"/>
      <c r="IL47" s="197"/>
      <c r="IM47" s="197"/>
      <c r="IN47" s="197"/>
      <c r="IO47" s="197"/>
      <c r="IP47" s="197"/>
      <c r="IQ47" s="197"/>
      <c r="IR47" s="197"/>
      <c r="IS47" s="197"/>
      <c r="IT47" s="197"/>
      <c r="IU47" s="197"/>
      <c r="IV47" s="197"/>
    </row>
    <row r="48" spans="1:256">
      <c r="A48" s="211"/>
      <c r="K48" s="162"/>
      <c r="L48" s="162"/>
      <c r="O48" s="208"/>
      <c r="BE48" s="206"/>
      <c r="BF48" s="206"/>
      <c r="BG48" s="206"/>
      <c r="BH48" s="206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  <c r="ER48" s="197"/>
      <c r="ES48" s="197"/>
      <c r="ET48" s="197"/>
      <c r="EU48" s="197"/>
      <c r="EV48" s="197"/>
      <c r="EW48" s="197"/>
      <c r="EX48" s="197"/>
      <c r="EY48" s="197"/>
      <c r="EZ48" s="197"/>
      <c r="FA48" s="197"/>
      <c r="FB48" s="197"/>
      <c r="FC48" s="197"/>
      <c r="FD48" s="197"/>
      <c r="FE48" s="197"/>
      <c r="FF48" s="197"/>
      <c r="FG48" s="197"/>
      <c r="FH48" s="197"/>
      <c r="FI48" s="197"/>
      <c r="FJ48" s="197"/>
      <c r="FK48" s="197"/>
      <c r="FL48" s="197"/>
      <c r="FM48" s="197"/>
      <c r="FN48" s="197"/>
      <c r="FO48" s="197"/>
      <c r="FP48" s="197"/>
      <c r="FQ48" s="197"/>
      <c r="FR48" s="197"/>
      <c r="FS48" s="197"/>
      <c r="FT48" s="197"/>
      <c r="FU48" s="197"/>
      <c r="FV48" s="197"/>
      <c r="FW48" s="197"/>
      <c r="FX48" s="197"/>
      <c r="FY48" s="197"/>
      <c r="FZ48" s="197"/>
      <c r="GA48" s="197"/>
      <c r="GB48" s="197"/>
      <c r="GC48" s="197"/>
      <c r="GD48" s="197"/>
      <c r="GE48" s="197"/>
      <c r="GF48" s="197"/>
      <c r="GG48" s="197"/>
      <c r="GH48" s="197"/>
      <c r="GI48" s="197"/>
      <c r="GJ48" s="197"/>
      <c r="GK48" s="197"/>
      <c r="GL48" s="197"/>
      <c r="GM48" s="197"/>
      <c r="GN48" s="197"/>
      <c r="GO48" s="197"/>
      <c r="GP48" s="197"/>
      <c r="GQ48" s="197"/>
      <c r="GR48" s="197"/>
      <c r="GS48" s="197"/>
      <c r="GT48" s="197"/>
      <c r="GU48" s="197"/>
      <c r="GV48" s="197"/>
      <c r="GW48" s="197"/>
      <c r="GX48" s="197"/>
      <c r="GY48" s="197"/>
      <c r="GZ48" s="197"/>
      <c r="HA48" s="197"/>
      <c r="HB48" s="197"/>
      <c r="HC48" s="197"/>
      <c r="HD48" s="197"/>
      <c r="HE48" s="197"/>
      <c r="HF48" s="197"/>
      <c r="HG48" s="197"/>
      <c r="HH48" s="197"/>
      <c r="HI48" s="197"/>
      <c r="HJ48" s="197"/>
      <c r="HK48" s="197"/>
      <c r="HL48" s="197"/>
      <c r="HM48" s="197"/>
      <c r="HN48" s="197"/>
      <c r="HO48" s="197"/>
      <c r="HP48" s="197"/>
      <c r="HQ48" s="197"/>
      <c r="HR48" s="197"/>
      <c r="HS48" s="197"/>
      <c r="HT48" s="197"/>
      <c r="HU48" s="197"/>
      <c r="HV48" s="197"/>
      <c r="HW48" s="197"/>
      <c r="HX48" s="197"/>
      <c r="HY48" s="197"/>
      <c r="HZ48" s="197"/>
      <c r="IA48" s="197"/>
      <c r="IB48" s="197"/>
      <c r="IC48" s="197"/>
      <c r="ID48" s="197"/>
      <c r="IE48" s="197"/>
      <c r="IF48" s="197"/>
      <c r="IG48" s="197"/>
      <c r="IH48" s="197"/>
      <c r="II48" s="197"/>
      <c r="IJ48" s="197"/>
      <c r="IK48" s="197"/>
      <c r="IL48" s="197"/>
      <c r="IM48" s="197"/>
      <c r="IN48" s="197"/>
      <c r="IO48" s="197"/>
      <c r="IP48" s="197"/>
      <c r="IQ48" s="197"/>
      <c r="IR48" s="197"/>
      <c r="IS48" s="197"/>
      <c r="IT48" s="197"/>
      <c r="IU48" s="197"/>
      <c r="IV48" s="197"/>
    </row>
    <row r="49" spans="1:256">
      <c r="A49" s="211"/>
      <c r="C49" s="205"/>
      <c r="K49" s="162"/>
      <c r="L49" s="162"/>
      <c r="O49" s="208"/>
      <c r="BE49" s="206"/>
      <c r="BF49" s="206"/>
      <c r="BG49" s="206"/>
      <c r="BH49" s="206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97"/>
      <c r="FP49" s="197"/>
      <c r="FQ49" s="197"/>
      <c r="FR49" s="197"/>
      <c r="FS49" s="197"/>
      <c r="FT49" s="197"/>
      <c r="FU49" s="197"/>
      <c r="FV49" s="197"/>
      <c r="FW49" s="197"/>
      <c r="FX49" s="197"/>
      <c r="FY49" s="197"/>
      <c r="FZ49" s="197"/>
      <c r="GA49" s="197"/>
      <c r="GB49" s="197"/>
      <c r="GC49" s="197"/>
      <c r="GD49" s="197"/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7"/>
      <c r="GP49" s="197"/>
      <c r="GQ49" s="197"/>
      <c r="GR49" s="197"/>
      <c r="GS49" s="197"/>
      <c r="GT49" s="197"/>
      <c r="GU49" s="197"/>
      <c r="GV49" s="197"/>
      <c r="GW49" s="197"/>
      <c r="GX49" s="197"/>
      <c r="GY49" s="197"/>
      <c r="GZ49" s="197"/>
      <c r="HA49" s="197"/>
      <c r="HB49" s="197"/>
      <c r="HC49" s="197"/>
      <c r="HD49" s="197"/>
      <c r="HE49" s="197"/>
      <c r="HF49" s="197"/>
      <c r="HG49" s="197"/>
      <c r="HH49" s="197"/>
      <c r="HI49" s="197"/>
      <c r="HJ49" s="197"/>
      <c r="HK49" s="197"/>
      <c r="HL49" s="197"/>
      <c r="HM49" s="197"/>
      <c r="HN49" s="197"/>
      <c r="HO49" s="197"/>
      <c r="HP49" s="197"/>
      <c r="HQ49" s="197"/>
      <c r="HR49" s="197"/>
      <c r="HS49" s="197"/>
      <c r="HT49" s="197"/>
      <c r="HU49" s="197"/>
      <c r="HV49" s="197"/>
      <c r="HW49" s="197"/>
      <c r="HX49" s="197"/>
      <c r="HY49" s="197"/>
      <c r="HZ49" s="197"/>
      <c r="IA49" s="197"/>
      <c r="IB49" s="197"/>
      <c r="IC49" s="197"/>
      <c r="ID49" s="197"/>
      <c r="IE49" s="197"/>
      <c r="IF49" s="197"/>
      <c r="IG49" s="197"/>
      <c r="IH49" s="197"/>
      <c r="II49" s="197"/>
      <c r="IJ49" s="197"/>
      <c r="IK49" s="197"/>
      <c r="IL49" s="197"/>
      <c r="IM49" s="197"/>
      <c r="IN49" s="197"/>
      <c r="IO49" s="197"/>
      <c r="IP49" s="197"/>
      <c r="IQ49" s="197"/>
      <c r="IR49" s="197"/>
      <c r="IS49" s="197"/>
      <c r="IT49" s="197"/>
      <c r="IU49" s="197"/>
      <c r="IV49" s="197"/>
    </row>
    <row r="50" spans="1:256">
      <c r="A50" s="211"/>
      <c r="I50" s="162"/>
      <c r="J50" s="162"/>
      <c r="K50" s="208"/>
      <c r="L50" s="208"/>
      <c r="O50" s="208"/>
      <c r="BE50" s="206"/>
      <c r="BF50" s="206"/>
      <c r="BG50" s="206"/>
      <c r="BH50" s="206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  <c r="ER50" s="197"/>
      <c r="ES50" s="197"/>
      <c r="ET50" s="197"/>
      <c r="EU50" s="197"/>
      <c r="EV50" s="197"/>
      <c r="EW50" s="197"/>
      <c r="EX50" s="197"/>
      <c r="EY50" s="197"/>
      <c r="EZ50" s="197"/>
      <c r="FA50" s="197"/>
      <c r="FB50" s="197"/>
      <c r="FC50" s="197"/>
      <c r="FD50" s="197"/>
      <c r="FE50" s="197"/>
      <c r="FF50" s="197"/>
      <c r="FG50" s="197"/>
      <c r="FH50" s="197"/>
      <c r="FI50" s="197"/>
      <c r="FJ50" s="197"/>
      <c r="FK50" s="197"/>
      <c r="FL50" s="197"/>
      <c r="FM50" s="197"/>
      <c r="FN50" s="197"/>
      <c r="FO50" s="197"/>
      <c r="FP50" s="197"/>
      <c r="FQ50" s="197"/>
      <c r="FR50" s="197"/>
      <c r="FS50" s="197"/>
      <c r="FT50" s="197"/>
      <c r="FU50" s="197"/>
      <c r="FV50" s="197"/>
      <c r="FW50" s="197"/>
      <c r="FX50" s="197"/>
      <c r="FY50" s="197"/>
      <c r="FZ50" s="197"/>
      <c r="GA50" s="197"/>
      <c r="GB50" s="197"/>
      <c r="GC50" s="197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7"/>
      <c r="GP50" s="197"/>
      <c r="GQ50" s="197"/>
      <c r="GR50" s="197"/>
      <c r="GS50" s="197"/>
      <c r="GT50" s="197"/>
      <c r="GU50" s="197"/>
      <c r="GV50" s="197"/>
      <c r="GW50" s="197"/>
      <c r="GX50" s="197"/>
      <c r="GY50" s="197"/>
      <c r="GZ50" s="197"/>
      <c r="HA50" s="197"/>
      <c r="HB50" s="197"/>
      <c r="HC50" s="197"/>
      <c r="HD50" s="197"/>
      <c r="HE50" s="197"/>
      <c r="HF50" s="197"/>
      <c r="HG50" s="197"/>
      <c r="HH50" s="197"/>
      <c r="HI50" s="197"/>
      <c r="HJ50" s="197"/>
      <c r="HK50" s="197"/>
      <c r="HL50" s="197"/>
      <c r="HM50" s="197"/>
      <c r="HN50" s="197"/>
      <c r="HO50" s="197"/>
      <c r="HP50" s="197"/>
      <c r="HQ50" s="197"/>
      <c r="HR50" s="197"/>
      <c r="HS50" s="197"/>
      <c r="HT50" s="197"/>
      <c r="HU50" s="197"/>
      <c r="HV50" s="197"/>
      <c r="HW50" s="197"/>
      <c r="HX50" s="197"/>
      <c r="HY50" s="197"/>
      <c r="HZ50" s="197"/>
      <c r="IA50" s="197"/>
      <c r="IB50" s="197"/>
      <c r="IC50" s="197"/>
      <c r="ID50" s="197"/>
      <c r="IE50" s="197"/>
      <c r="IF50" s="197"/>
      <c r="IG50" s="197"/>
      <c r="IH50" s="197"/>
      <c r="II50" s="197"/>
      <c r="IJ50" s="197"/>
      <c r="IK50" s="197"/>
      <c r="IL50" s="197"/>
      <c r="IM50" s="197"/>
      <c r="IN50" s="197"/>
      <c r="IO50" s="197"/>
      <c r="IP50" s="197"/>
      <c r="IQ50" s="197"/>
      <c r="IR50" s="197"/>
      <c r="IS50" s="197"/>
      <c r="IT50" s="197"/>
      <c r="IU50" s="197"/>
      <c r="IV50" s="197"/>
    </row>
    <row r="51" spans="1:256">
      <c r="A51" s="211"/>
      <c r="B51" s="205"/>
      <c r="K51" s="208"/>
      <c r="L51" s="208"/>
      <c r="M51" s="211"/>
      <c r="BE51" s="206"/>
      <c r="BF51" s="206"/>
      <c r="BG51" s="206"/>
      <c r="BH51" s="206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  <c r="ER51" s="197"/>
      <c r="ES51" s="197"/>
      <c r="ET51" s="197"/>
      <c r="EU51" s="197"/>
      <c r="EV51" s="197"/>
      <c r="EW51" s="197"/>
      <c r="EX51" s="197"/>
      <c r="EY51" s="197"/>
      <c r="EZ51" s="197"/>
      <c r="FA51" s="197"/>
      <c r="FB51" s="197"/>
      <c r="FC51" s="197"/>
      <c r="FD51" s="197"/>
      <c r="FE51" s="197"/>
      <c r="FF51" s="197"/>
      <c r="FG51" s="197"/>
      <c r="FH51" s="197"/>
      <c r="FI51" s="197"/>
      <c r="FJ51" s="197"/>
      <c r="FK51" s="197"/>
      <c r="FL51" s="197"/>
      <c r="FM51" s="197"/>
      <c r="FN51" s="197"/>
      <c r="FO51" s="197"/>
      <c r="FP51" s="197"/>
      <c r="FQ51" s="197"/>
      <c r="FR51" s="197"/>
      <c r="FS51" s="197"/>
      <c r="FT51" s="197"/>
      <c r="FU51" s="197"/>
      <c r="FV51" s="197"/>
      <c r="FW51" s="197"/>
      <c r="FX51" s="197"/>
      <c r="FY51" s="197"/>
      <c r="FZ51" s="197"/>
      <c r="GA51" s="197"/>
      <c r="GB51" s="197"/>
      <c r="GC51" s="197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7"/>
      <c r="GP51" s="197"/>
      <c r="GQ51" s="197"/>
      <c r="GR51" s="197"/>
      <c r="GS51" s="197"/>
      <c r="GT51" s="197"/>
      <c r="GU51" s="197"/>
      <c r="GV51" s="197"/>
      <c r="GW51" s="197"/>
      <c r="GX51" s="197"/>
      <c r="GY51" s="197"/>
      <c r="GZ51" s="197"/>
      <c r="HA51" s="197"/>
      <c r="HB51" s="197"/>
      <c r="HC51" s="197"/>
      <c r="HD51" s="197"/>
      <c r="HE51" s="197"/>
      <c r="HF51" s="197"/>
      <c r="HG51" s="197"/>
      <c r="HH51" s="197"/>
      <c r="HI51" s="197"/>
      <c r="HJ51" s="197"/>
      <c r="HK51" s="197"/>
      <c r="HL51" s="197"/>
      <c r="HM51" s="197"/>
      <c r="HN51" s="197"/>
      <c r="HO51" s="197"/>
      <c r="HP51" s="197"/>
      <c r="HQ51" s="197"/>
      <c r="HR51" s="197"/>
      <c r="HS51" s="197"/>
      <c r="HT51" s="197"/>
      <c r="HU51" s="197"/>
      <c r="HV51" s="197"/>
      <c r="HW51" s="197"/>
      <c r="HX51" s="197"/>
      <c r="HY51" s="197"/>
      <c r="HZ51" s="197"/>
      <c r="IA51" s="197"/>
      <c r="IB51" s="197"/>
      <c r="IC51" s="197"/>
      <c r="ID51" s="197"/>
      <c r="IE51" s="197"/>
      <c r="IF51" s="197"/>
      <c r="IG51" s="197"/>
      <c r="IH51" s="197"/>
      <c r="II51" s="197"/>
      <c r="IJ51" s="197"/>
      <c r="IK51" s="197"/>
      <c r="IL51" s="197"/>
      <c r="IM51" s="197"/>
      <c r="IN51" s="197"/>
      <c r="IO51" s="197"/>
      <c r="IP51" s="197"/>
      <c r="IQ51" s="197"/>
      <c r="IR51" s="197"/>
      <c r="IS51" s="197"/>
      <c r="IT51" s="197"/>
      <c r="IU51" s="197"/>
      <c r="IV51" s="197"/>
    </row>
    <row r="52" spans="1:256">
      <c r="A52" s="211"/>
      <c r="B52" s="205"/>
      <c r="C52" s="211"/>
      <c r="D52" s="211"/>
      <c r="E52" s="211"/>
      <c r="F52" s="211"/>
      <c r="G52" s="211"/>
      <c r="H52" s="211"/>
      <c r="I52" s="211"/>
      <c r="J52" s="211"/>
      <c r="K52" s="208"/>
      <c r="L52" s="208"/>
      <c r="BE52" s="206"/>
      <c r="BF52" s="206"/>
      <c r="BG52" s="206"/>
      <c r="BH52" s="206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  <c r="ER52" s="197"/>
      <c r="ES52" s="197"/>
      <c r="ET52" s="197"/>
      <c r="EU52" s="197"/>
      <c r="EV52" s="197"/>
      <c r="EW52" s="197"/>
      <c r="EX52" s="197"/>
      <c r="EY52" s="197"/>
      <c r="EZ52" s="197"/>
      <c r="FA52" s="197"/>
      <c r="FB52" s="197"/>
      <c r="FC52" s="197"/>
      <c r="FD52" s="197"/>
      <c r="FE52" s="197"/>
      <c r="FF52" s="197"/>
      <c r="FG52" s="197"/>
      <c r="FH52" s="197"/>
      <c r="FI52" s="197"/>
      <c r="FJ52" s="197"/>
      <c r="FK52" s="197"/>
      <c r="FL52" s="197"/>
      <c r="FM52" s="197"/>
      <c r="FN52" s="197"/>
      <c r="FO52" s="197"/>
      <c r="FP52" s="197"/>
      <c r="FQ52" s="197"/>
      <c r="FR52" s="197"/>
      <c r="FS52" s="197"/>
      <c r="FT52" s="197"/>
      <c r="FU52" s="197"/>
      <c r="FV52" s="197"/>
      <c r="FW52" s="197"/>
      <c r="FX52" s="197"/>
      <c r="FY52" s="197"/>
      <c r="FZ52" s="197"/>
      <c r="GA52" s="197"/>
      <c r="GB52" s="197"/>
      <c r="GC52" s="197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197"/>
      <c r="GP52" s="197"/>
      <c r="GQ52" s="197"/>
      <c r="GR52" s="197"/>
      <c r="GS52" s="197"/>
      <c r="GT52" s="197"/>
      <c r="GU52" s="197"/>
      <c r="GV52" s="197"/>
      <c r="GW52" s="197"/>
      <c r="GX52" s="197"/>
      <c r="GY52" s="197"/>
      <c r="GZ52" s="197"/>
      <c r="HA52" s="197"/>
      <c r="HB52" s="197"/>
      <c r="HC52" s="197"/>
      <c r="HD52" s="197"/>
      <c r="HE52" s="197"/>
      <c r="HF52" s="197"/>
      <c r="HG52" s="197"/>
      <c r="HH52" s="197"/>
      <c r="HI52" s="197"/>
      <c r="HJ52" s="197"/>
      <c r="HK52" s="197"/>
      <c r="HL52" s="197"/>
      <c r="HM52" s="197"/>
      <c r="HN52" s="197"/>
      <c r="HO52" s="197"/>
      <c r="HP52" s="197"/>
      <c r="HQ52" s="197"/>
      <c r="HR52" s="197"/>
      <c r="HS52" s="197"/>
      <c r="HT52" s="197"/>
      <c r="HU52" s="197"/>
      <c r="HV52" s="197"/>
      <c r="HW52" s="197"/>
      <c r="HX52" s="197"/>
      <c r="HY52" s="197"/>
      <c r="HZ52" s="197"/>
      <c r="IA52" s="197"/>
      <c r="IB52" s="197"/>
      <c r="IC52" s="197"/>
      <c r="ID52" s="197"/>
      <c r="IE52" s="197"/>
      <c r="IF52" s="197"/>
      <c r="IG52" s="197"/>
      <c r="IH52" s="197"/>
      <c r="II52" s="197"/>
      <c r="IJ52" s="197"/>
      <c r="IK52" s="197"/>
      <c r="IL52" s="197"/>
      <c r="IM52" s="197"/>
      <c r="IN52" s="197"/>
      <c r="IO52" s="197"/>
      <c r="IP52" s="197"/>
      <c r="IQ52" s="197"/>
      <c r="IR52" s="197"/>
      <c r="IS52" s="197"/>
      <c r="IT52" s="197"/>
      <c r="IU52" s="197"/>
      <c r="IV52" s="197"/>
    </row>
    <row r="53" spans="1:256">
      <c r="B53" s="205"/>
      <c r="BE53" s="206"/>
      <c r="BF53" s="206"/>
      <c r="BG53" s="206"/>
      <c r="BH53" s="206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</row>
    <row r="54" spans="1:256">
      <c r="B54" s="205"/>
      <c r="BB54" s="211"/>
      <c r="BE54" s="206"/>
      <c r="BF54" s="206"/>
      <c r="BG54" s="206"/>
      <c r="BH54" s="206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  <c r="ER54" s="197"/>
      <c r="ES54" s="197"/>
      <c r="ET54" s="197"/>
      <c r="EU54" s="197"/>
      <c r="EV54" s="197"/>
      <c r="EW54" s="197"/>
      <c r="EX54" s="197"/>
      <c r="EY54" s="197"/>
      <c r="EZ54" s="197"/>
      <c r="FA54" s="197"/>
      <c r="FB54" s="197"/>
      <c r="FC54" s="197"/>
      <c r="FD54" s="197"/>
      <c r="FE54" s="197"/>
      <c r="FF54" s="197"/>
      <c r="FG54" s="197"/>
      <c r="FH54" s="197"/>
      <c r="FI54" s="197"/>
      <c r="FJ54" s="197"/>
      <c r="FK54" s="197"/>
      <c r="FL54" s="197"/>
      <c r="FM54" s="197"/>
      <c r="FN54" s="197"/>
      <c r="FO54" s="197"/>
      <c r="FP54" s="197"/>
      <c r="FQ54" s="197"/>
      <c r="FR54" s="197"/>
      <c r="FS54" s="197"/>
      <c r="FT54" s="197"/>
      <c r="FU54" s="197"/>
      <c r="FV54" s="197"/>
      <c r="FW54" s="197"/>
      <c r="FX54" s="197"/>
      <c r="FY54" s="197"/>
      <c r="FZ54" s="197"/>
      <c r="GA54" s="197"/>
      <c r="GB54" s="197"/>
      <c r="GC54" s="197"/>
      <c r="GD54" s="197"/>
      <c r="GE54" s="197"/>
      <c r="GF54" s="197"/>
      <c r="GG54" s="197"/>
      <c r="GH54" s="197"/>
      <c r="GI54" s="197"/>
      <c r="GJ54" s="197"/>
      <c r="GK54" s="197"/>
      <c r="GL54" s="197"/>
      <c r="GM54" s="197"/>
      <c r="GN54" s="197"/>
      <c r="GO54" s="197"/>
      <c r="GP54" s="197"/>
      <c r="GQ54" s="197"/>
      <c r="GR54" s="197"/>
      <c r="GS54" s="197"/>
      <c r="GT54" s="197"/>
      <c r="GU54" s="197"/>
      <c r="GV54" s="197"/>
      <c r="GW54" s="197"/>
      <c r="GX54" s="197"/>
      <c r="GY54" s="197"/>
      <c r="GZ54" s="197"/>
      <c r="HA54" s="197"/>
      <c r="HB54" s="197"/>
      <c r="HC54" s="197"/>
      <c r="HD54" s="197"/>
      <c r="HE54" s="197"/>
      <c r="HF54" s="197"/>
      <c r="HG54" s="197"/>
      <c r="HH54" s="197"/>
      <c r="HI54" s="197"/>
      <c r="HJ54" s="197"/>
      <c r="HK54" s="197"/>
      <c r="HL54" s="197"/>
      <c r="HM54" s="197"/>
      <c r="HN54" s="197"/>
      <c r="HO54" s="197"/>
      <c r="HP54" s="197"/>
      <c r="HQ54" s="197"/>
      <c r="HR54" s="197"/>
      <c r="HS54" s="197"/>
      <c r="HT54" s="197"/>
      <c r="HU54" s="197"/>
      <c r="HV54" s="197"/>
      <c r="HW54" s="197"/>
      <c r="HX54" s="197"/>
      <c r="HY54" s="197"/>
      <c r="HZ54" s="197"/>
      <c r="IA54" s="197"/>
      <c r="IB54" s="197"/>
      <c r="IC54" s="197"/>
      <c r="ID54" s="197"/>
      <c r="IE54" s="197"/>
      <c r="IF54" s="197"/>
      <c r="IG54" s="197"/>
      <c r="IH54" s="197"/>
      <c r="II54" s="197"/>
      <c r="IJ54" s="197"/>
      <c r="IK54" s="197"/>
      <c r="IL54" s="197"/>
      <c r="IM54" s="197"/>
      <c r="IN54" s="197"/>
      <c r="IO54" s="197"/>
      <c r="IP54" s="197"/>
      <c r="IQ54" s="197"/>
      <c r="IR54" s="197"/>
      <c r="IS54" s="197"/>
      <c r="IT54" s="197"/>
      <c r="IU54" s="197"/>
      <c r="IV54" s="197"/>
    </row>
    <row r="55" spans="1:256">
      <c r="B55" s="205"/>
      <c r="BE55" s="206"/>
      <c r="BF55" s="206"/>
      <c r="BG55" s="206"/>
      <c r="BH55" s="206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97"/>
      <c r="GD55" s="197"/>
      <c r="GE55" s="197"/>
      <c r="GF55" s="197"/>
      <c r="GG55" s="197"/>
      <c r="GH55" s="197"/>
      <c r="GI55" s="197"/>
      <c r="GJ55" s="197"/>
      <c r="GK55" s="197"/>
      <c r="GL55" s="197"/>
      <c r="GM55" s="197"/>
      <c r="GN55" s="197"/>
      <c r="GO55" s="197"/>
      <c r="GP55" s="197"/>
      <c r="GQ55" s="197"/>
      <c r="GR55" s="197"/>
      <c r="GS55" s="197"/>
      <c r="GT55" s="197"/>
      <c r="GU55" s="197"/>
      <c r="GV55" s="197"/>
      <c r="GW55" s="197"/>
      <c r="GX55" s="197"/>
      <c r="GY55" s="197"/>
      <c r="GZ55" s="197"/>
      <c r="HA55" s="197"/>
      <c r="HB55" s="197"/>
      <c r="HC55" s="197"/>
      <c r="HD55" s="197"/>
      <c r="HE55" s="197"/>
      <c r="HF55" s="197"/>
      <c r="HG55" s="197"/>
      <c r="HH55" s="197"/>
      <c r="HI55" s="197"/>
      <c r="HJ55" s="197"/>
      <c r="HK55" s="197"/>
      <c r="HL55" s="197"/>
      <c r="HM55" s="197"/>
      <c r="HN55" s="197"/>
      <c r="HO55" s="197"/>
      <c r="HP55" s="197"/>
      <c r="HQ55" s="197"/>
      <c r="HR55" s="197"/>
      <c r="HS55" s="197"/>
      <c r="HT55" s="197"/>
      <c r="HU55" s="197"/>
      <c r="HV55" s="197"/>
      <c r="HW55" s="197"/>
      <c r="HX55" s="197"/>
      <c r="HY55" s="197"/>
      <c r="HZ55" s="197"/>
      <c r="IA55" s="197"/>
      <c r="IB55" s="197"/>
      <c r="IC55" s="197"/>
      <c r="ID55" s="197"/>
      <c r="IE55" s="197"/>
      <c r="IF55" s="197"/>
      <c r="IG55" s="197"/>
      <c r="IH55" s="197"/>
      <c r="II55" s="197"/>
      <c r="IJ55" s="197"/>
      <c r="IK55" s="197"/>
      <c r="IL55" s="197"/>
      <c r="IM55" s="197"/>
      <c r="IN55" s="197"/>
      <c r="IO55" s="197"/>
      <c r="IP55" s="197"/>
      <c r="IQ55" s="197"/>
      <c r="IR55" s="197"/>
      <c r="IS55" s="197"/>
      <c r="IT55" s="197"/>
      <c r="IU55" s="197"/>
      <c r="IV55" s="197"/>
    </row>
    <row r="56" spans="1:256">
      <c r="B56" s="205"/>
      <c r="BE56" s="206"/>
      <c r="BF56" s="206"/>
      <c r="BG56" s="206"/>
      <c r="BH56" s="206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</row>
    <row r="57" spans="1:256">
      <c r="B57" s="205"/>
      <c r="BE57" s="206"/>
      <c r="BF57" s="206"/>
      <c r="BG57" s="206"/>
      <c r="BH57" s="206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  <c r="ER57" s="197"/>
      <c r="ES57" s="197"/>
      <c r="ET57" s="197"/>
      <c r="EU57" s="197"/>
      <c r="EV57" s="197"/>
      <c r="EW57" s="197"/>
      <c r="EX57" s="197"/>
      <c r="EY57" s="197"/>
      <c r="EZ57" s="197"/>
      <c r="FA57" s="197"/>
      <c r="FB57" s="197"/>
      <c r="FC57" s="197"/>
      <c r="FD57" s="197"/>
      <c r="FE57" s="197"/>
      <c r="FF57" s="197"/>
      <c r="FG57" s="197"/>
      <c r="FH57" s="197"/>
      <c r="FI57" s="197"/>
      <c r="FJ57" s="197"/>
      <c r="FK57" s="197"/>
      <c r="FL57" s="197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  <c r="HS57" s="197"/>
      <c r="HT57" s="197"/>
      <c r="HU57" s="197"/>
      <c r="HV57" s="197"/>
      <c r="HW57" s="197"/>
      <c r="HX57" s="197"/>
      <c r="HY57" s="197"/>
      <c r="HZ57" s="197"/>
      <c r="IA57" s="197"/>
      <c r="IB57" s="197"/>
      <c r="IC57" s="197"/>
      <c r="ID57" s="197"/>
      <c r="IE57" s="197"/>
      <c r="IF57" s="197"/>
      <c r="IG57" s="197"/>
      <c r="IH57" s="197"/>
      <c r="II57" s="197"/>
      <c r="IJ57" s="197"/>
      <c r="IK57" s="197"/>
      <c r="IL57" s="197"/>
      <c r="IM57" s="197"/>
      <c r="IN57" s="197"/>
      <c r="IO57" s="197"/>
      <c r="IP57" s="197"/>
      <c r="IQ57" s="197"/>
      <c r="IR57" s="197"/>
      <c r="IS57" s="197"/>
      <c r="IT57" s="197"/>
      <c r="IU57" s="197"/>
      <c r="IV57" s="197"/>
    </row>
    <row r="58" spans="1:256">
      <c r="B58" s="205"/>
      <c r="BE58" s="206"/>
      <c r="BF58" s="206"/>
      <c r="BG58" s="206"/>
      <c r="BH58" s="206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  <c r="ER58" s="197"/>
      <c r="ES58" s="197"/>
      <c r="ET58" s="197"/>
      <c r="EU58" s="197"/>
      <c r="EV58" s="197"/>
      <c r="EW58" s="197"/>
      <c r="EX58" s="197"/>
      <c r="EY58" s="197"/>
      <c r="EZ58" s="197"/>
      <c r="FA58" s="197"/>
      <c r="FB58" s="197"/>
      <c r="FC58" s="197"/>
      <c r="FD58" s="197"/>
      <c r="FE58" s="197"/>
      <c r="FF58" s="197"/>
      <c r="FG58" s="197"/>
      <c r="FH58" s="197"/>
      <c r="FI58" s="197"/>
      <c r="FJ58" s="197"/>
      <c r="FK58" s="197"/>
      <c r="FL58" s="197"/>
      <c r="FM58" s="197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  <c r="HS58" s="197"/>
      <c r="HT58" s="197"/>
      <c r="HU58" s="197"/>
      <c r="HV58" s="197"/>
      <c r="HW58" s="197"/>
      <c r="HX58" s="197"/>
      <c r="HY58" s="197"/>
      <c r="HZ58" s="197"/>
      <c r="IA58" s="197"/>
      <c r="IB58" s="197"/>
      <c r="IC58" s="197"/>
      <c r="ID58" s="197"/>
      <c r="IE58" s="197"/>
      <c r="IF58" s="197"/>
      <c r="IG58" s="197"/>
      <c r="IH58" s="197"/>
      <c r="II58" s="197"/>
      <c r="IJ58" s="197"/>
      <c r="IK58" s="197"/>
      <c r="IL58" s="197"/>
      <c r="IM58" s="197"/>
      <c r="IN58" s="197"/>
      <c r="IO58" s="197"/>
      <c r="IP58" s="197"/>
      <c r="IQ58" s="197"/>
      <c r="IR58" s="197"/>
      <c r="IS58" s="197"/>
      <c r="IT58" s="197"/>
      <c r="IU58" s="197"/>
      <c r="IV58" s="197"/>
    </row>
    <row r="59" spans="1:256">
      <c r="B59" s="205"/>
      <c r="C59" s="205"/>
      <c r="D59" s="282"/>
      <c r="F59" s="282"/>
      <c r="H59" s="282"/>
      <c r="BE59" s="206"/>
      <c r="BF59" s="206"/>
      <c r="BG59" s="206"/>
      <c r="BH59" s="206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</row>
    <row r="60" spans="1:256">
      <c r="B60" s="205"/>
      <c r="F60" s="236"/>
      <c r="H60" s="236"/>
      <c r="BE60" s="206"/>
      <c r="BF60" s="206"/>
      <c r="BG60" s="206"/>
      <c r="BH60" s="206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  <c r="HS60" s="197"/>
      <c r="HT60" s="197"/>
      <c r="HU60" s="197"/>
      <c r="HV60" s="197"/>
      <c r="HW60" s="197"/>
      <c r="HX60" s="197"/>
      <c r="HY60" s="197"/>
      <c r="HZ60" s="197"/>
      <c r="IA60" s="197"/>
      <c r="IB60" s="197"/>
      <c r="IC60" s="197"/>
      <c r="ID60" s="197"/>
      <c r="IE60" s="197"/>
      <c r="IF60" s="197"/>
      <c r="IG60" s="197"/>
      <c r="IH60" s="197"/>
      <c r="II60" s="197"/>
      <c r="IJ60" s="197"/>
      <c r="IK60" s="197"/>
      <c r="IL60" s="197"/>
      <c r="IM60" s="197"/>
      <c r="IN60" s="197"/>
      <c r="IO60" s="197"/>
      <c r="IP60" s="197"/>
      <c r="IQ60" s="197"/>
      <c r="IR60" s="197"/>
      <c r="IS60" s="197"/>
      <c r="IT60" s="197"/>
      <c r="IU60" s="197"/>
      <c r="IV60" s="197"/>
    </row>
    <row r="61" spans="1:256">
      <c r="B61" s="205"/>
      <c r="D61" s="282"/>
      <c r="F61" s="282"/>
      <c r="H61" s="282"/>
      <c r="J61" s="282"/>
      <c r="BE61" s="206"/>
      <c r="BF61" s="206"/>
      <c r="BG61" s="206"/>
      <c r="BH61" s="206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7"/>
      <c r="EU61" s="197"/>
      <c r="EV61" s="197"/>
      <c r="EW61" s="197"/>
      <c r="EX61" s="197"/>
      <c r="EY61" s="197"/>
      <c r="EZ61" s="197"/>
      <c r="FA61" s="197"/>
      <c r="FB61" s="197"/>
      <c r="FC61" s="197"/>
      <c r="FD61" s="197"/>
      <c r="FE61" s="197"/>
      <c r="FF61" s="197"/>
      <c r="FG61" s="197"/>
      <c r="FH61" s="197"/>
      <c r="FI61" s="197"/>
      <c r="FJ61" s="197"/>
      <c r="FK61" s="197"/>
      <c r="FL61" s="197"/>
      <c r="FM61" s="197"/>
      <c r="FN61" s="197"/>
      <c r="FO61" s="197"/>
      <c r="FP61" s="197"/>
      <c r="FQ61" s="197"/>
      <c r="FR61" s="197"/>
      <c r="FS61" s="197"/>
      <c r="FT61" s="197"/>
      <c r="FU61" s="197"/>
      <c r="FV61" s="197"/>
      <c r="FW61" s="197"/>
      <c r="FX61" s="197"/>
      <c r="FY61" s="197"/>
      <c r="FZ61" s="197"/>
      <c r="GA61" s="197"/>
      <c r="GB61" s="197"/>
      <c r="GC61" s="197"/>
      <c r="GD61" s="197"/>
      <c r="GE61" s="197"/>
      <c r="GF61" s="197"/>
      <c r="GG61" s="197"/>
      <c r="GH61" s="197"/>
      <c r="GI61" s="197"/>
      <c r="GJ61" s="197"/>
      <c r="GK61" s="197"/>
      <c r="GL61" s="197"/>
      <c r="GM61" s="197"/>
      <c r="GN61" s="197"/>
      <c r="GO61" s="197"/>
      <c r="GP61" s="197"/>
      <c r="GQ61" s="197"/>
      <c r="GR61" s="197"/>
      <c r="GS61" s="197"/>
      <c r="GT61" s="197"/>
      <c r="GU61" s="197"/>
      <c r="GV61" s="197"/>
      <c r="GW61" s="197"/>
      <c r="GX61" s="197"/>
      <c r="GY61" s="197"/>
      <c r="GZ61" s="197"/>
      <c r="HA61" s="197"/>
      <c r="HB61" s="197"/>
      <c r="HC61" s="197"/>
      <c r="HD61" s="197"/>
      <c r="HE61" s="197"/>
      <c r="HF61" s="197"/>
      <c r="HG61" s="197"/>
      <c r="HH61" s="197"/>
      <c r="HI61" s="197"/>
      <c r="HJ61" s="197"/>
      <c r="HK61" s="197"/>
      <c r="HL61" s="197"/>
      <c r="HM61" s="197"/>
      <c r="HN61" s="197"/>
      <c r="HO61" s="197"/>
      <c r="HP61" s="197"/>
      <c r="HQ61" s="197"/>
      <c r="HR61" s="197"/>
      <c r="HS61" s="197"/>
      <c r="HT61" s="197"/>
      <c r="HU61" s="197"/>
      <c r="HV61" s="197"/>
      <c r="HW61" s="197"/>
      <c r="HX61" s="197"/>
      <c r="HY61" s="197"/>
      <c r="HZ61" s="197"/>
      <c r="IA61" s="197"/>
      <c r="IB61" s="197"/>
      <c r="IC61" s="197"/>
      <c r="ID61" s="197"/>
      <c r="IE61" s="197"/>
      <c r="IF61" s="197"/>
      <c r="IG61" s="197"/>
      <c r="IH61" s="197"/>
      <c r="II61" s="197"/>
      <c r="IJ61" s="197"/>
      <c r="IK61" s="197"/>
      <c r="IL61" s="197"/>
      <c r="IM61" s="197"/>
      <c r="IN61" s="197"/>
      <c r="IO61" s="197"/>
      <c r="IP61" s="197"/>
      <c r="IQ61" s="197"/>
      <c r="IR61" s="197"/>
      <c r="IS61" s="197"/>
      <c r="IT61" s="197"/>
      <c r="IU61" s="197"/>
      <c r="IV61" s="197"/>
    </row>
    <row r="62" spans="1:256">
      <c r="B62" s="205"/>
      <c r="F62" s="221"/>
      <c r="H62" s="221"/>
      <c r="J62" s="221"/>
      <c r="BE62" s="206"/>
      <c r="BF62" s="206"/>
      <c r="BG62" s="206"/>
      <c r="BH62" s="206"/>
      <c r="BI62" s="197"/>
      <c r="BJ62" s="197"/>
      <c r="BK62" s="197"/>
      <c r="BL62" s="197"/>
      <c r="BM62" s="197"/>
      <c r="BN62" s="197"/>
      <c r="BO62" s="197"/>
      <c r="BP62" s="197"/>
      <c r="BQ62" s="197"/>
      <c r="BR62" s="197"/>
      <c r="BS62" s="197"/>
      <c r="BT62" s="197"/>
      <c r="BU62" s="197"/>
      <c r="BV62" s="197"/>
      <c r="BW62" s="197"/>
      <c r="BX62" s="197"/>
      <c r="BY62" s="197"/>
      <c r="BZ62" s="197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7"/>
      <c r="EU62" s="197"/>
      <c r="EV62" s="197"/>
      <c r="EW62" s="197"/>
      <c r="EX62" s="197"/>
      <c r="EY62" s="197"/>
      <c r="EZ62" s="197"/>
      <c r="FA62" s="197"/>
      <c r="FB62" s="197"/>
      <c r="FC62" s="197"/>
      <c r="FD62" s="197"/>
      <c r="FE62" s="197"/>
      <c r="FF62" s="197"/>
      <c r="FG62" s="197"/>
      <c r="FH62" s="197"/>
      <c r="FI62" s="197"/>
      <c r="FJ62" s="197"/>
      <c r="FK62" s="197"/>
      <c r="FL62" s="197"/>
      <c r="FM62" s="197"/>
      <c r="FN62" s="197"/>
      <c r="FO62" s="197"/>
      <c r="FP62" s="197"/>
      <c r="FQ62" s="197"/>
      <c r="FR62" s="197"/>
      <c r="FS62" s="197"/>
      <c r="FT62" s="197"/>
      <c r="FU62" s="197"/>
      <c r="FV62" s="197"/>
      <c r="FW62" s="197"/>
      <c r="FX62" s="197"/>
      <c r="FY62" s="197"/>
      <c r="FZ62" s="197"/>
      <c r="GA62" s="197"/>
      <c r="GB62" s="197"/>
      <c r="GC62" s="197"/>
      <c r="GD62" s="197"/>
      <c r="GE62" s="197"/>
      <c r="GF62" s="197"/>
      <c r="GG62" s="197"/>
      <c r="GH62" s="197"/>
      <c r="GI62" s="197"/>
      <c r="GJ62" s="197"/>
      <c r="GK62" s="197"/>
      <c r="GL62" s="197"/>
      <c r="GM62" s="197"/>
      <c r="GN62" s="197"/>
      <c r="GO62" s="197"/>
      <c r="GP62" s="197"/>
      <c r="GQ62" s="197"/>
      <c r="GR62" s="197"/>
      <c r="GS62" s="197"/>
      <c r="GT62" s="197"/>
      <c r="GU62" s="197"/>
      <c r="GV62" s="197"/>
      <c r="GW62" s="197"/>
      <c r="GX62" s="197"/>
      <c r="GY62" s="197"/>
      <c r="GZ62" s="197"/>
      <c r="HA62" s="197"/>
      <c r="HB62" s="197"/>
      <c r="HC62" s="197"/>
      <c r="HD62" s="197"/>
      <c r="HE62" s="197"/>
      <c r="HF62" s="197"/>
      <c r="HG62" s="197"/>
      <c r="HH62" s="197"/>
      <c r="HI62" s="197"/>
      <c r="HJ62" s="197"/>
      <c r="HK62" s="197"/>
      <c r="HL62" s="197"/>
      <c r="HM62" s="197"/>
      <c r="HN62" s="197"/>
      <c r="HO62" s="197"/>
      <c r="HP62" s="197"/>
      <c r="HQ62" s="197"/>
      <c r="HR62" s="197"/>
      <c r="HS62" s="197"/>
      <c r="HT62" s="197"/>
      <c r="HU62" s="197"/>
      <c r="HV62" s="197"/>
      <c r="HW62" s="197"/>
      <c r="HX62" s="197"/>
      <c r="HY62" s="197"/>
      <c r="HZ62" s="197"/>
      <c r="IA62" s="197"/>
      <c r="IB62" s="197"/>
      <c r="IC62" s="197"/>
      <c r="ID62" s="197"/>
      <c r="IE62" s="197"/>
      <c r="IF62" s="197"/>
      <c r="IG62" s="197"/>
      <c r="IH62" s="197"/>
      <c r="II62" s="197"/>
      <c r="IJ62" s="197"/>
      <c r="IK62" s="197"/>
      <c r="IL62" s="197"/>
      <c r="IM62" s="197"/>
      <c r="IN62" s="197"/>
      <c r="IO62" s="197"/>
      <c r="IP62" s="197"/>
      <c r="IQ62" s="197"/>
      <c r="IR62" s="197"/>
      <c r="IS62" s="197"/>
      <c r="IT62" s="197"/>
      <c r="IU62" s="197"/>
      <c r="IV62" s="197"/>
    </row>
    <row r="63" spans="1:256">
      <c r="B63" s="205"/>
      <c r="F63" s="221"/>
      <c r="H63" s="221"/>
      <c r="J63" s="221"/>
      <c r="BE63" s="206"/>
      <c r="BF63" s="206"/>
      <c r="BG63" s="206"/>
      <c r="BH63" s="206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</row>
    <row r="64" spans="1:256">
      <c r="B64" s="205"/>
      <c r="BE64" s="206"/>
      <c r="BF64" s="206"/>
      <c r="BG64" s="206"/>
      <c r="BH64" s="206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</row>
    <row r="65" spans="1:256">
      <c r="B65" s="205"/>
      <c r="D65" s="221"/>
      <c r="E65" s="237"/>
      <c r="F65" s="221"/>
      <c r="G65" s="237"/>
      <c r="H65" s="221"/>
      <c r="I65" s="237"/>
      <c r="J65" s="221"/>
      <c r="K65" s="237"/>
      <c r="BE65" s="206"/>
      <c r="BF65" s="206"/>
      <c r="BG65" s="206"/>
      <c r="BH65" s="206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  <c r="HS65" s="197"/>
      <c r="HT65" s="197"/>
      <c r="HU65" s="197"/>
      <c r="HV65" s="197"/>
      <c r="HW65" s="197"/>
      <c r="HX65" s="197"/>
      <c r="HY65" s="197"/>
      <c r="HZ65" s="197"/>
      <c r="IA65" s="197"/>
      <c r="IB65" s="197"/>
      <c r="IC65" s="197"/>
      <c r="ID65" s="197"/>
      <c r="IE65" s="197"/>
      <c r="IF65" s="197"/>
      <c r="IG65" s="197"/>
      <c r="IH65" s="197"/>
      <c r="II65" s="197"/>
      <c r="IJ65" s="197"/>
      <c r="IK65" s="197"/>
      <c r="IL65" s="197"/>
      <c r="IM65" s="197"/>
      <c r="IN65" s="197"/>
      <c r="IO65" s="197"/>
      <c r="IP65" s="197"/>
      <c r="IQ65" s="197"/>
      <c r="IR65" s="197"/>
      <c r="IS65" s="197"/>
      <c r="IT65" s="197"/>
      <c r="IU65" s="197"/>
      <c r="IV65" s="197"/>
    </row>
    <row r="66" spans="1:256">
      <c r="B66" s="205"/>
      <c r="C66" s="205"/>
      <c r="F66" s="221"/>
      <c r="G66" s="211"/>
      <c r="H66" s="221"/>
      <c r="I66" s="211"/>
      <c r="J66" s="221"/>
      <c r="K66" s="211"/>
      <c r="BE66" s="206"/>
      <c r="BF66" s="206"/>
      <c r="BG66" s="206"/>
      <c r="BH66" s="206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</row>
    <row r="67" spans="1:256">
      <c r="A67" s="197"/>
      <c r="B67" s="205"/>
      <c r="F67" s="221"/>
      <c r="G67" s="211"/>
      <c r="H67" s="221"/>
      <c r="I67" s="211"/>
      <c r="J67" s="221"/>
      <c r="K67" s="211"/>
      <c r="BE67" s="206"/>
      <c r="BF67" s="206"/>
      <c r="BG67" s="206"/>
      <c r="BH67" s="206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</row>
    <row r="68" spans="1:256">
      <c r="A68" s="197"/>
      <c r="H68" s="211"/>
      <c r="I68" s="237"/>
      <c r="J68" s="211"/>
      <c r="K68" s="237"/>
      <c r="BE68" s="206"/>
      <c r="BF68" s="206"/>
      <c r="BG68" s="206"/>
      <c r="BH68" s="206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</row>
    <row r="69" spans="1:256">
      <c r="A69" s="197"/>
      <c r="AA69" s="278"/>
      <c r="AB69" s="278"/>
      <c r="AC69" s="278"/>
      <c r="AD69" s="278"/>
      <c r="AE69" s="278"/>
      <c r="BE69" s="206"/>
      <c r="BF69" s="206"/>
      <c r="BG69" s="206"/>
      <c r="BH69" s="206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</row>
    <row r="70" spans="1:256">
      <c r="A70" s="197"/>
      <c r="AA70" s="278"/>
      <c r="AB70" s="278"/>
      <c r="AC70" s="278"/>
      <c r="AD70" s="278"/>
      <c r="AE70" s="278"/>
      <c r="BE70" s="206"/>
      <c r="BF70" s="206"/>
      <c r="BG70" s="206"/>
      <c r="BH70" s="206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</row>
    <row r="71" spans="1:256">
      <c r="A71" s="197"/>
      <c r="AA71" s="278"/>
      <c r="AB71" s="278"/>
      <c r="AC71" s="278"/>
      <c r="AD71" s="278"/>
      <c r="AE71" s="278"/>
      <c r="BE71" s="206"/>
      <c r="BF71" s="206"/>
      <c r="BG71" s="206"/>
      <c r="BH71" s="206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  <c r="ER71" s="197"/>
      <c r="ES71" s="197"/>
      <c r="ET71" s="197"/>
      <c r="EU71" s="197"/>
      <c r="EV71" s="197"/>
      <c r="EW71" s="197"/>
      <c r="EX71" s="197"/>
      <c r="EY71" s="197"/>
      <c r="EZ71" s="197"/>
      <c r="FA71" s="197"/>
      <c r="FB71" s="197"/>
      <c r="FC71" s="197"/>
      <c r="FD71" s="197"/>
      <c r="FE71" s="197"/>
      <c r="FF71" s="197"/>
      <c r="FG71" s="197"/>
      <c r="FH71" s="197"/>
      <c r="FI71" s="197"/>
      <c r="FJ71" s="197"/>
      <c r="FK71" s="197"/>
      <c r="FL71" s="197"/>
      <c r="FM71" s="197"/>
      <c r="FN71" s="197"/>
      <c r="FO71" s="197"/>
      <c r="FP71" s="197"/>
      <c r="FQ71" s="197"/>
      <c r="FR71" s="197"/>
      <c r="FS71" s="197"/>
      <c r="FT71" s="197"/>
      <c r="FU71" s="197"/>
      <c r="FV71" s="197"/>
      <c r="FW71" s="197"/>
      <c r="FX71" s="197"/>
      <c r="FY71" s="197"/>
      <c r="FZ71" s="197"/>
      <c r="GA71" s="197"/>
      <c r="GB71" s="197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  <c r="IR71" s="197"/>
      <c r="IS71" s="197"/>
      <c r="IT71" s="197"/>
      <c r="IU71" s="197"/>
      <c r="IV71" s="197"/>
    </row>
    <row r="72" spans="1:256">
      <c r="A72" s="197"/>
      <c r="H72" s="236"/>
      <c r="I72" s="236"/>
      <c r="J72" s="236"/>
      <c r="K72" s="206"/>
      <c r="AA72" s="278"/>
      <c r="AB72" s="278"/>
      <c r="AC72" s="278"/>
      <c r="AD72" s="278"/>
      <c r="AE72" s="278"/>
      <c r="BE72" s="206"/>
      <c r="BF72" s="206"/>
      <c r="BG72" s="206"/>
      <c r="BH72" s="206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  <c r="IR72" s="197"/>
      <c r="IS72" s="197"/>
      <c r="IT72" s="197"/>
      <c r="IU72" s="197"/>
      <c r="IV72" s="197"/>
    </row>
    <row r="73" spans="1:256">
      <c r="A73" s="197"/>
      <c r="J73" s="206"/>
      <c r="K73" s="206"/>
      <c r="AA73" s="278"/>
      <c r="AB73" s="278"/>
      <c r="AC73" s="278"/>
      <c r="AD73" s="278"/>
      <c r="AE73" s="278"/>
      <c r="BE73" s="206"/>
      <c r="BF73" s="206"/>
      <c r="BG73" s="206"/>
      <c r="BH73" s="206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  <c r="ER73" s="197"/>
      <c r="ES73" s="197"/>
      <c r="ET73" s="197"/>
      <c r="EU73" s="197"/>
      <c r="EV73" s="197"/>
      <c r="EW73" s="197"/>
      <c r="EX73" s="197"/>
      <c r="EY73" s="197"/>
      <c r="EZ73" s="197"/>
      <c r="FA73" s="197"/>
      <c r="FB73" s="197"/>
      <c r="FC73" s="197"/>
      <c r="FD73" s="197"/>
      <c r="FE73" s="197"/>
      <c r="FF73" s="197"/>
      <c r="FG73" s="197"/>
      <c r="FH73" s="197"/>
      <c r="FI73" s="197"/>
      <c r="FJ73" s="197"/>
      <c r="FK73" s="197"/>
      <c r="FL73" s="197"/>
      <c r="FM73" s="197"/>
      <c r="FN73" s="197"/>
      <c r="FO73" s="197"/>
      <c r="FP73" s="197"/>
      <c r="FQ73" s="197"/>
      <c r="FR73" s="197"/>
      <c r="FS73" s="197"/>
      <c r="FT73" s="197"/>
      <c r="FU73" s="197"/>
      <c r="FV73" s="197"/>
      <c r="FW73" s="197"/>
      <c r="FX73" s="197"/>
      <c r="FY73" s="197"/>
      <c r="FZ73" s="197"/>
      <c r="GA73" s="197"/>
      <c r="GB73" s="197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  <c r="IR73" s="197"/>
      <c r="IS73" s="197"/>
      <c r="IT73" s="197"/>
      <c r="IU73" s="197"/>
      <c r="IV73" s="197"/>
    </row>
    <row r="74" spans="1:256">
      <c r="A74" s="197"/>
      <c r="J74" s="206"/>
      <c r="K74" s="206"/>
      <c r="AA74" s="278"/>
      <c r="AB74" s="278"/>
      <c r="AC74" s="278"/>
      <c r="AD74" s="278"/>
      <c r="AE74" s="278"/>
      <c r="BB74" s="211"/>
      <c r="BE74" s="206"/>
      <c r="BF74" s="206"/>
      <c r="BG74" s="206"/>
      <c r="BH74" s="206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  <c r="ER74" s="197"/>
      <c r="ES74" s="197"/>
      <c r="ET74" s="197"/>
      <c r="EU74" s="197"/>
      <c r="EV74" s="197"/>
      <c r="EW74" s="197"/>
      <c r="EX74" s="197"/>
      <c r="EY74" s="197"/>
      <c r="EZ74" s="197"/>
      <c r="FA74" s="197"/>
      <c r="FB74" s="197"/>
      <c r="FC74" s="197"/>
      <c r="FD74" s="197"/>
      <c r="FE74" s="197"/>
      <c r="FF74" s="197"/>
      <c r="FG74" s="197"/>
      <c r="FH74" s="197"/>
      <c r="FI74" s="197"/>
      <c r="FJ74" s="197"/>
      <c r="FK74" s="197"/>
      <c r="FL74" s="197"/>
      <c r="FM74" s="197"/>
      <c r="FN74" s="197"/>
      <c r="FO74" s="197"/>
      <c r="FP74" s="197"/>
      <c r="FQ74" s="197"/>
      <c r="FR74" s="197"/>
      <c r="FS74" s="197"/>
      <c r="FT74" s="197"/>
      <c r="FU74" s="197"/>
      <c r="FV74" s="197"/>
      <c r="FW74" s="197"/>
      <c r="FX74" s="197"/>
      <c r="FY74" s="197"/>
      <c r="FZ74" s="197"/>
      <c r="GA74" s="197"/>
      <c r="GB74" s="197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  <c r="HQ74" s="197"/>
      <c r="HR74" s="197"/>
      <c r="HS74" s="197"/>
      <c r="HT74" s="197"/>
      <c r="HU74" s="197"/>
      <c r="HV74" s="197"/>
      <c r="HW74" s="197"/>
      <c r="HX74" s="197"/>
      <c r="HY74" s="197"/>
      <c r="HZ74" s="197"/>
      <c r="IA74" s="197"/>
      <c r="IB74" s="197"/>
      <c r="IC74" s="197"/>
      <c r="ID74" s="197"/>
      <c r="IE74" s="197"/>
      <c r="IF74" s="197"/>
      <c r="IG74" s="197"/>
      <c r="IH74" s="197"/>
      <c r="II74" s="197"/>
      <c r="IJ74" s="197"/>
      <c r="IK74" s="197"/>
      <c r="IL74" s="197"/>
      <c r="IM74" s="197"/>
      <c r="IN74" s="197"/>
      <c r="IO74" s="197"/>
      <c r="IP74" s="197"/>
      <c r="IQ74" s="197"/>
      <c r="IR74" s="197"/>
      <c r="IS74" s="197"/>
      <c r="IT74" s="197"/>
      <c r="IU74" s="197"/>
      <c r="IV74" s="197"/>
    </row>
    <row r="75" spans="1:256">
      <c r="A75" s="197"/>
      <c r="J75" s="206"/>
      <c r="K75" s="206"/>
      <c r="AA75" s="278"/>
      <c r="AB75" s="278"/>
      <c r="AC75" s="278"/>
      <c r="AD75" s="278"/>
      <c r="AE75" s="278"/>
      <c r="BE75" s="206"/>
      <c r="BF75" s="206"/>
      <c r="BG75" s="206"/>
      <c r="BH75" s="206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</row>
    <row r="76" spans="1:256">
      <c r="A76" s="197"/>
      <c r="J76" s="206"/>
      <c r="K76" s="206"/>
      <c r="AA76" s="278"/>
      <c r="AB76" s="278"/>
      <c r="AC76" s="278"/>
      <c r="AD76" s="278"/>
      <c r="AE76" s="278"/>
      <c r="BE76" s="206"/>
      <c r="BF76" s="206"/>
      <c r="BG76" s="206"/>
      <c r="BH76" s="206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</row>
    <row r="77" spans="1:256">
      <c r="A77" s="197"/>
      <c r="J77" s="206"/>
      <c r="K77" s="206"/>
      <c r="AA77" s="278"/>
      <c r="AB77" s="278"/>
      <c r="AC77" s="278"/>
      <c r="AD77" s="278"/>
      <c r="AE77" s="278"/>
      <c r="BE77" s="206"/>
      <c r="BF77" s="206"/>
      <c r="BG77" s="206"/>
      <c r="BH77" s="206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</row>
    <row r="78" spans="1:256">
      <c r="A78" s="197"/>
      <c r="J78" s="206"/>
      <c r="K78" s="206"/>
      <c r="AA78" s="278"/>
      <c r="AB78" s="278"/>
      <c r="AC78" s="278"/>
      <c r="AD78" s="278"/>
      <c r="AE78" s="278"/>
      <c r="BE78" s="206"/>
      <c r="BF78" s="206"/>
      <c r="BG78" s="206"/>
      <c r="BH78" s="206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</row>
    <row r="79" spans="1:256">
      <c r="A79" s="197"/>
      <c r="J79" s="206"/>
      <c r="K79" s="206"/>
      <c r="AA79" s="278"/>
      <c r="AB79" s="278"/>
      <c r="AC79" s="278"/>
      <c r="AD79" s="278"/>
      <c r="AE79" s="278"/>
      <c r="BE79" s="206"/>
      <c r="BF79" s="206"/>
      <c r="BG79" s="206"/>
      <c r="BH79" s="206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C79" s="197"/>
      <c r="HD79" s="197"/>
      <c r="HE79" s="197"/>
      <c r="HF79" s="197"/>
      <c r="HG79" s="197"/>
      <c r="HH79" s="197"/>
      <c r="HI79" s="197"/>
      <c r="HJ79" s="197"/>
      <c r="HK79" s="197"/>
      <c r="HL79" s="197"/>
      <c r="HM79" s="197"/>
      <c r="HN79" s="197"/>
      <c r="HO79" s="197"/>
      <c r="HP79" s="197"/>
      <c r="HQ79" s="197"/>
      <c r="HR79" s="197"/>
      <c r="HS79" s="197"/>
      <c r="HT79" s="197"/>
      <c r="HU79" s="197"/>
      <c r="HV79" s="197"/>
      <c r="HW79" s="197"/>
      <c r="HX79" s="197"/>
      <c r="HY79" s="197"/>
      <c r="HZ79" s="197"/>
      <c r="IA79" s="197"/>
      <c r="IB79" s="197"/>
      <c r="IC79" s="197"/>
      <c r="ID79" s="197"/>
      <c r="IE79" s="197"/>
      <c r="IF79" s="197"/>
      <c r="IG79" s="197"/>
      <c r="IH79" s="197"/>
      <c r="II79" s="197"/>
      <c r="IJ79" s="197"/>
      <c r="IK79" s="197"/>
      <c r="IL79" s="197"/>
      <c r="IM79" s="197"/>
      <c r="IN79" s="197"/>
      <c r="IO79" s="197"/>
      <c r="IP79" s="197"/>
      <c r="IQ79" s="197"/>
      <c r="IR79" s="197"/>
      <c r="IS79" s="197"/>
      <c r="IT79" s="197"/>
      <c r="IU79" s="197"/>
      <c r="IV79" s="197"/>
    </row>
    <row r="80" spans="1:256">
      <c r="A80" s="197"/>
      <c r="J80" s="206"/>
      <c r="K80" s="206"/>
      <c r="AA80" s="278"/>
      <c r="AB80" s="278"/>
      <c r="AC80" s="278"/>
      <c r="AD80" s="278"/>
      <c r="AE80" s="278"/>
      <c r="BE80" s="206"/>
      <c r="BF80" s="206"/>
      <c r="BG80" s="206"/>
      <c r="BH80" s="206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  <c r="HS80" s="197"/>
      <c r="HT80" s="197"/>
      <c r="HU80" s="197"/>
      <c r="HV80" s="197"/>
      <c r="HW80" s="197"/>
      <c r="HX80" s="197"/>
      <c r="HY80" s="197"/>
      <c r="HZ80" s="197"/>
      <c r="IA80" s="197"/>
      <c r="IB80" s="197"/>
      <c r="IC80" s="197"/>
      <c r="ID80" s="197"/>
      <c r="IE80" s="197"/>
      <c r="IF80" s="197"/>
      <c r="IG80" s="197"/>
      <c r="IH80" s="197"/>
      <c r="II80" s="197"/>
      <c r="IJ80" s="197"/>
      <c r="IK80" s="197"/>
      <c r="IL80" s="197"/>
      <c r="IM80" s="197"/>
      <c r="IN80" s="197"/>
      <c r="IO80" s="197"/>
      <c r="IP80" s="197"/>
      <c r="IQ80" s="197"/>
      <c r="IR80" s="197"/>
      <c r="IS80" s="197"/>
      <c r="IT80" s="197"/>
      <c r="IU80" s="197"/>
      <c r="IV80" s="197"/>
    </row>
    <row r="81" spans="1:256">
      <c r="A81" s="197"/>
      <c r="J81" s="206"/>
      <c r="K81" s="206"/>
      <c r="AA81" s="278"/>
      <c r="AB81" s="278"/>
      <c r="AC81" s="278"/>
      <c r="AD81" s="278"/>
      <c r="AE81" s="278"/>
      <c r="BE81" s="206"/>
      <c r="BF81" s="206"/>
      <c r="BG81" s="206"/>
      <c r="BH81" s="206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</row>
    <row r="82" spans="1:256">
      <c r="A82" s="197"/>
      <c r="J82" s="206"/>
      <c r="K82" s="206"/>
      <c r="AA82" s="278"/>
      <c r="AB82" s="278"/>
      <c r="AC82" s="278"/>
      <c r="AD82" s="278"/>
      <c r="AE82" s="278"/>
      <c r="BE82" s="206"/>
      <c r="BF82" s="206"/>
      <c r="BG82" s="206"/>
      <c r="BH82" s="206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</row>
    <row r="83" spans="1:256">
      <c r="A83" s="197"/>
      <c r="B83" s="197"/>
      <c r="C83" s="197"/>
      <c r="D83" s="197"/>
      <c r="E83" s="197"/>
      <c r="F83" s="197"/>
      <c r="G83" s="197"/>
      <c r="H83" s="197"/>
      <c r="I83" s="197"/>
      <c r="J83" s="206"/>
      <c r="K83" s="206"/>
      <c r="AA83" s="278"/>
      <c r="AB83" s="278"/>
      <c r="AC83" s="278"/>
      <c r="AD83" s="278"/>
      <c r="AE83" s="278"/>
      <c r="BE83" s="206"/>
      <c r="BF83" s="206"/>
      <c r="BG83" s="206"/>
      <c r="BH83" s="206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</row>
    <row r="84" spans="1:256">
      <c r="A84" s="197"/>
      <c r="B84" s="197"/>
      <c r="C84" s="197"/>
      <c r="D84" s="197"/>
      <c r="E84" s="197"/>
      <c r="F84" s="197"/>
      <c r="G84" s="197"/>
      <c r="H84" s="197"/>
      <c r="I84" s="197"/>
      <c r="J84" s="206"/>
      <c r="K84" s="206"/>
      <c r="AA84" s="278"/>
      <c r="AB84" s="278"/>
      <c r="AC84" s="278"/>
      <c r="AD84" s="278"/>
      <c r="AE84" s="278"/>
      <c r="BE84" s="206"/>
      <c r="BF84" s="206"/>
      <c r="BG84" s="206"/>
      <c r="BH84" s="206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</row>
    <row r="85" spans="1:256">
      <c r="A85" s="197"/>
      <c r="B85" s="197"/>
      <c r="C85" s="197"/>
      <c r="D85" s="197"/>
      <c r="E85" s="197"/>
      <c r="F85" s="197"/>
      <c r="G85" s="197"/>
      <c r="H85" s="197"/>
      <c r="I85" s="197"/>
      <c r="J85" s="206"/>
      <c r="K85" s="206"/>
      <c r="AA85" s="278"/>
      <c r="AB85" s="278"/>
      <c r="AC85" s="278"/>
      <c r="AD85" s="278"/>
      <c r="AE85" s="278"/>
      <c r="BE85" s="206"/>
      <c r="BF85" s="206"/>
      <c r="BG85" s="206"/>
      <c r="BH85" s="206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</row>
    <row r="86" spans="1:256">
      <c r="A86" s="197"/>
      <c r="B86" s="197"/>
      <c r="C86" s="197"/>
      <c r="D86" s="197"/>
      <c r="E86" s="197"/>
      <c r="F86" s="197"/>
      <c r="G86" s="197"/>
      <c r="H86" s="197"/>
      <c r="I86" s="197"/>
      <c r="J86" s="206"/>
      <c r="K86" s="206"/>
      <c r="AA86" s="278"/>
      <c r="AB86" s="278"/>
      <c r="AC86" s="278"/>
      <c r="AD86" s="278"/>
      <c r="AE86" s="278"/>
      <c r="BE86" s="206"/>
      <c r="BF86" s="206"/>
      <c r="BG86" s="206"/>
      <c r="BH86" s="206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  <c r="FF86" s="197"/>
      <c r="FG86" s="197"/>
      <c r="FH86" s="197"/>
      <c r="FI86" s="197"/>
      <c r="FJ86" s="197"/>
      <c r="FK86" s="197"/>
      <c r="FL86" s="197"/>
      <c r="FM86" s="197"/>
      <c r="FN86" s="197"/>
      <c r="FO86" s="197"/>
      <c r="FP86" s="197"/>
      <c r="FQ86" s="197"/>
      <c r="FR86" s="197"/>
      <c r="FS86" s="197"/>
      <c r="FT86" s="197"/>
      <c r="FU86" s="197"/>
      <c r="FV86" s="197"/>
      <c r="FW86" s="197"/>
      <c r="FX86" s="197"/>
      <c r="FY86" s="197"/>
      <c r="FZ86" s="197"/>
      <c r="GA86" s="197"/>
      <c r="GB86" s="197"/>
      <c r="GC86" s="197"/>
      <c r="GD86" s="197"/>
      <c r="GE86" s="197"/>
      <c r="GF86" s="197"/>
      <c r="GG86" s="197"/>
      <c r="GH86" s="197"/>
      <c r="GI86" s="197"/>
      <c r="GJ86" s="197"/>
      <c r="GK86" s="197"/>
      <c r="GL86" s="197"/>
      <c r="GM86" s="197"/>
      <c r="GN86" s="197"/>
      <c r="GO86" s="197"/>
      <c r="GP86" s="197"/>
      <c r="GQ86" s="197"/>
      <c r="GR86" s="197"/>
      <c r="GS86" s="197"/>
      <c r="GT86" s="197"/>
      <c r="GU86" s="197"/>
      <c r="GV86" s="197"/>
      <c r="GW86" s="197"/>
      <c r="GX86" s="197"/>
      <c r="GY86" s="197"/>
      <c r="GZ86" s="197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197"/>
      <c r="HM86" s="197"/>
      <c r="HN86" s="197"/>
      <c r="HO86" s="197"/>
      <c r="HP86" s="197"/>
      <c r="HQ86" s="197"/>
      <c r="HR86" s="197"/>
      <c r="HS86" s="197"/>
      <c r="HT86" s="197"/>
      <c r="HU86" s="197"/>
      <c r="HV86" s="197"/>
      <c r="HW86" s="197"/>
      <c r="HX86" s="197"/>
      <c r="HY86" s="197"/>
      <c r="HZ86" s="197"/>
      <c r="IA86" s="197"/>
      <c r="IB86" s="197"/>
      <c r="IC86" s="197"/>
      <c r="ID86" s="197"/>
      <c r="IE86" s="197"/>
      <c r="IF86" s="197"/>
      <c r="IG86" s="197"/>
      <c r="IH86" s="197"/>
      <c r="II86" s="197"/>
      <c r="IJ86" s="197"/>
      <c r="IK86" s="197"/>
      <c r="IL86" s="197"/>
      <c r="IM86" s="197"/>
      <c r="IN86" s="197"/>
      <c r="IO86" s="197"/>
      <c r="IP86" s="197"/>
      <c r="IQ86" s="197"/>
      <c r="IR86" s="197"/>
      <c r="IS86" s="197"/>
      <c r="IT86" s="197"/>
      <c r="IU86" s="197"/>
      <c r="IV86" s="197"/>
    </row>
    <row r="87" spans="1:256">
      <c r="A87" s="197"/>
      <c r="B87" s="197"/>
      <c r="C87" s="197"/>
      <c r="D87" s="197"/>
      <c r="E87" s="197"/>
      <c r="F87" s="197"/>
      <c r="G87" s="197"/>
      <c r="H87" s="197"/>
      <c r="I87" s="197"/>
      <c r="J87" s="206"/>
      <c r="K87" s="206"/>
      <c r="AA87" s="278"/>
      <c r="AB87" s="278"/>
      <c r="AC87" s="278"/>
      <c r="AD87" s="278"/>
      <c r="AE87" s="278"/>
      <c r="BE87" s="206"/>
      <c r="BF87" s="206"/>
      <c r="BG87" s="206"/>
      <c r="BH87" s="206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  <c r="ER87" s="197"/>
      <c r="ES87" s="197"/>
      <c r="ET87" s="197"/>
      <c r="EU87" s="197"/>
      <c r="EV87" s="197"/>
      <c r="EW87" s="197"/>
      <c r="EX87" s="197"/>
      <c r="EY87" s="197"/>
      <c r="EZ87" s="197"/>
      <c r="FA87" s="197"/>
      <c r="FB87" s="197"/>
      <c r="FC87" s="197"/>
      <c r="FD87" s="197"/>
      <c r="FE87" s="197"/>
      <c r="FF87" s="197"/>
      <c r="FG87" s="197"/>
      <c r="FH87" s="197"/>
      <c r="FI87" s="197"/>
      <c r="FJ87" s="197"/>
      <c r="FK87" s="197"/>
      <c r="FL87" s="197"/>
      <c r="FM87" s="197"/>
      <c r="FN87" s="197"/>
      <c r="FO87" s="197"/>
      <c r="FP87" s="197"/>
      <c r="FQ87" s="197"/>
      <c r="FR87" s="197"/>
      <c r="FS87" s="197"/>
      <c r="FT87" s="197"/>
      <c r="FU87" s="197"/>
      <c r="FV87" s="197"/>
      <c r="FW87" s="197"/>
      <c r="FX87" s="197"/>
      <c r="FY87" s="197"/>
      <c r="FZ87" s="197"/>
      <c r="GA87" s="197"/>
      <c r="GB87" s="197"/>
      <c r="GC87" s="197"/>
      <c r="GD87" s="197"/>
      <c r="GE87" s="197"/>
      <c r="GF87" s="197"/>
      <c r="GG87" s="197"/>
      <c r="GH87" s="197"/>
      <c r="GI87" s="197"/>
      <c r="GJ87" s="197"/>
      <c r="GK87" s="197"/>
      <c r="GL87" s="197"/>
      <c r="GM87" s="197"/>
      <c r="GN87" s="197"/>
      <c r="GO87" s="197"/>
      <c r="GP87" s="197"/>
      <c r="GQ87" s="197"/>
      <c r="GR87" s="197"/>
      <c r="GS87" s="197"/>
      <c r="GT87" s="197"/>
      <c r="GU87" s="197"/>
      <c r="GV87" s="197"/>
      <c r="GW87" s="197"/>
      <c r="GX87" s="197"/>
      <c r="GY87" s="197"/>
      <c r="GZ87" s="197"/>
      <c r="HA87" s="197"/>
      <c r="HB87" s="197"/>
      <c r="HC87" s="197"/>
      <c r="HD87" s="197"/>
      <c r="HE87" s="197"/>
      <c r="HF87" s="197"/>
      <c r="HG87" s="197"/>
      <c r="HH87" s="197"/>
      <c r="HI87" s="197"/>
      <c r="HJ87" s="197"/>
      <c r="HK87" s="197"/>
      <c r="HL87" s="197"/>
      <c r="HM87" s="197"/>
      <c r="HN87" s="197"/>
      <c r="HO87" s="197"/>
      <c r="HP87" s="197"/>
      <c r="HQ87" s="197"/>
      <c r="HR87" s="197"/>
      <c r="HS87" s="197"/>
      <c r="HT87" s="197"/>
      <c r="HU87" s="197"/>
      <c r="HV87" s="197"/>
      <c r="HW87" s="197"/>
      <c r="HX87" s="197"/>
      <c r="HY87" s="197"/>
      <c r="HZ87" s="197"/>
      <c r="IA87" s="197"/>
      <c r="IB87" s="197"/>
      <c r="IC87" s="197"/>
      <c r="ID87" s="197"/>
      <c r="IE87" s="197"/>
      <c r="IF87" s="197"/>
      <c r="IG87" s="197"/>
      <c r="IH87" s="197"/>
      <c r="II87" s="197"/>
      <c r="IJ87" s="197"/>
      <c r="IK87" s="197"/>
      <c r="IL87" s="197"/>
      <c r="IM87" s="197"/>
      <c r="IN87" s="197"/>
      <c r="IO87" s="197"/>
      <c r="IP87" s="197"/>
      <c r="IQ87" s="197"/>
      <c r="IR87" s="197"/>
      <c r="IS87" s="197"/>
      <c r="IT87" s="197"/>
      <c r="IU87" s="197"/>
      <c r="IV87" s="197"/>
    </row>
    <row r="88" spans="1:256">
      <c r="A88" s="197"/>
      <c r="B88" s="197"/>
      <c r="C88" s="197"/>
      <c r="D88" s="197"/>
      <c r="E88" s="197"/>
      <c r="F88" s="197"/>
      <c r="G88" s="197"/>
      <c r="H88" s="197"/>
      <c r="I88" s="197"/>
      <c r="J88" s="206"/>
      <c r="K88" s="206"/>
      <c r="AA88" s="278"/>
      <c r="AB88" s="278"/>
      <c r="AC88" s="278"/>
      <c r="AD88" s="278"/>
      <c r="AE88" s="278"/>
      <c r="BE88" s="206"/>
      <c r="BF88" s="206"/>
      <c r="BG88" s="206"/>
      <c r="BH88" s="206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  <c r="ER88" s="197"/>
      <c r="ES88" s="197"/>
      <c r="ET88" s="197"/>
      <c r="EU88" s="197"/>
      <c r="EV88" s="197"/>
      <c r="EW88" s="197"/>
      <c r="EX88" s="197"/>
      <c r="EY88" s="197"/>
      <c r="EZ88" s="197"/>
      <c r="FA88" s="197"/>
      <c r="FB88" s="197"/>
      <c r="FC88" s="197"/>
      <c r="FD88" s="197"/>
      <c r="FE88" s="197"/>
      <c r="FF88" s="197"/>
      <c r="FG88" s="197"/>
      <c r="FH88" s="197"/>
      <c r="FI88" s="197"/>
      <c r="FJ88" s="197"/>
      <c r="FK88" s="197"/>
      <c r="FL88" s="197"/>
      <c r="FM88" s="197"/>
      <c r="FN88" s="197"/>
      <c r="FO88" s="197"/>
      <c r="FP88" s="197"/>
      <c r="FQ88" s="197"/>
      <c r="FR88" s="197"/>
      <c r="FS88" s="197"/>
      <c r="FT88" s="197"/>
      <c r="FU88" s="197"/>
      <c r="FV88" s="197"/>
      <c r="FW88" s="197"/>
      <c r="FX88" s="197"/>
      <c r="FY88" s="197"/>
      <c r="FZ88" s="197"/>
      <c r="GA88" s="197"/>
      <c r="GB88" s="197"/>
      <c r="GC88" s="197"/>
      <c r="GD88" s="197"/>
      <c r="GE88" s="197"/>
      <c r="GF88" s="197"/>
      <c r="GG88" s="197"/>
      <c r="GH88" s="197"/>
      <c r="GI88" s="197"/>
      <c r="GJ88" s="197"/>
      <c r="GK88" s="197"/>
      <c r="GL88" s="197"/>
      <c r="GM88" s="197"/>
      <c r="GN88" s="197"/>
      <c r="GO88" s="197"/>
      <c r="GP88" s="197"/>
      <c r="GQ88" s="197"/>
      <c r="GR88" s="197"/>
      <c r="GS88" s="197"/>
      <c r="GT88" s="197"/>
      <c r="GU88" s="197"/>
      <c r="GV88" s="197"/>
      <c r="GW88" s="197"/>
      <c r="GX88" s="197"/>
      <c r="GY88" s="197"/>
      <c r="GZ88" s="197"/>
      <c r="HA88" s="197"/>
      <c r="HB88" s="197"/>
      <c r="HC88" s="197"/>
      <c r="HD88" s="197"/>
      <c r="HE88" s="197"/>
      <c r="HF88" s="197"/>
      <c r="HG88" s="197"/>
      <c r="HH88" s="197"/>
      <c r="HI88" s="197"/>
      <c r="HJ88" s="197"/>
      <c r="HK88" s="197"/>
      <c r="HL88" s="197"/>
      <c r="HM88" s="197"/>
      <c r="HN88" s="197"/>
      <c r="HO88" s="197"/>
      <c r="HP88" s="197"/>
      <c r="HQ88" s="197"/>
      <c r="HR88" s="197"/>
      <c r="HS88" s="197"/>
      <c r="HT88" s="197"/>
      <c r="HU88" s="197"/>
      <c r="HV88" s="197"/>
      <c r="HW88" s="197"/>
      <c r="HX88" s="197"/>
      <c r="HY88" s="197"/>
      <c r="HZ88" s="197"/>
      <c r="IA88" s="197"/>
      <c r="IB88" s="197"/>
      <c r="IC88" s="197"/>
      <c r="ID88" s="197"/>
      <c r="IE88" s="197"/>
      <c r="IF88" s="197"/>
      <c r="IG88" s="197"/>
      <c r="IH88" s="197"/>
      <c r="II88" s="197"/>
      <c r="IJ88" s="197"/>
      <c r="IK88" s="197"/>
      <c r="IL88" s="197"/>
      <c r="IM88" s="197"/>
      <c r="IN88" s="197"/>
      <c r="IO88" s="197"/>
      <c r="IP88" s="197"/>
      <c r="IQ88" s="197"/>
      <c r="IR88" s="197"/>
      <c r="IS88" s="197"/>
      <c r="IT88" s="197"/>
      <c r="IU88" s="197"/>
      <c r="IV88" s="197"/>
    </row>
    <row r="89" spans="1:256">
      <c r="A89" s="197"/>
      <c r="B89" s="197"/>
      <c r="C89" s="197"/>
      <c r="D89" s="197"/>
      <c r="E89" s="197"/>
      <c r="F89" s="197"/>
      <c r="G89" s="197"/>
      <c r="H89" s="197"/>
      <c r="I89" s="197"/>
      <c r="J89" s="206"/>
      <c r="K89" s="206"/>
      <c r="AA89" s="278"/>
      <c r="AB89" s="278"/>
      <c r="AC89" s="278"/>
      <c r="AD89" s="278"/>
      <c r="AE89" s="278"/>
      <c r="BE89" s="206"/>
      <c r="BF89" s="206"/>
      <c r="BG89" s="206"/>
      <c r="BH89" s="206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  <c r="ER89" s="197"/>
      <c r="ES89" s="197"/>
      <c r="ET89" s="197"/>
      <c r="EU89" s="197"/>
      <c r="EV89" s="197"/>
      <c r="EW89" s="197"/>
      <c r="EX89" s="197"/>
      <c r="EY89" s="197"/>
      <c r="EZ89" s="197"/>
      <c r="FA89" s="197"/>
      <c r="FB89" s="197"/>
      <c r="FC89" s="197"/>
      <c r="FD89" s="197"/>
      <c r="FE89" s="197"/>
      <c r="FF89" s="197"/>
      <c r="FG89" s="197"/>
      <c r="FH89" s="197"/>
      <c r="FI89" s="197"/>
      <c r="FJ89" s="197"/>
      <c r="FK89" s="197"/>
      <c r="FL89" s="197"/>
      <c r="FM89" s="197"/>
      <c r="FN89" s="197"/>
      <c r="FO89" s="197"/>
      <c r="FP89" s="197"/>
      <c r="FQ89" s="197"/>
      <c r="FR89" s="197"/>
      <c r="FS89" s="197"/>
      <c r="FT89" s="197"/>
      <c r="FU89" s="197"/>
      <c r="FV89" s="197"/>
      <c r="FW89" s="197"/>
      <c r="FX89" s="197"/>
      <c r="FY89" s="197"/>
      <c r="FZ89" s="197"/>
      <c r="GA89" s="197"/>
      <c r="GB89" s="197"/>
      <c r="GC89" s="197"/>
      <c r="GD89" s="197"/>
      <c r="GE89" s="197"/>
      <c r="GF89" s="197"/>
      <c r="GG89" s="197"/>
      <c r="GH89" s="197"/>
      <c r="GI89" s="197"/>
      <c r="GJ89" s="197"/>
      <c r="GK89" s="197"/>
      <c r="GL89" s="197"/>
      <c r="GM89" s="197"/>
      <c r="GN89" s="197"/>
      <c r="GO89" s="197"/>
      <c r="GP89" s="197"/>
      <c r="GQ89" s="197"/>
      <c r="GR89" s="197"/>
      <c r="GS89" s="197"/>
      <c r="GT89" s="197"/>
      <c r="GU89" s="197"/>
      <c r="GV89" s="197"/>
      <c r="GW89" s="197"/>
      <c r="GX89" s="197"/>
      <c r="GY89" s="197"/>
      <c r="GZ89" s="197"/>
      <c r="HA89" s="197"/>
      <c r="HB89" s="197"/>
      <c r="HC89" s="197"/>
      <c r="HD89" s="197"/>
      <c r="HE89" s="197"/>
      <c r="HF89" s="197"/>
      <c r="HG89" s="197"/>
      <c r="HH89" s="197"/>
      <c r="HI89" s="197"/>
      <c r="HJ89" s="197"/>
      <c r="HK89" s="197"/>
      <c r="HL89" s="197"/>
      <c r="HM89" s="197"/>
      <c r="HN89" s="197"/>
      <c r="HO89" s="197"/>
      <c r="HP89" s="197"/>
      <c r="HQ89" s="197"/>
      <c r="HR89" s="197"/>
      <c r="HS89" s="197"/>
      <c r="HT89" s="197"/>
      <c r="HU89" s="197"/>
      <c r="HV89" s="197"/>
      <c r="HW89" s="197"/>
      <c r="HX89" s="197"/>
      <c r="HY89" s="197"/>
      <c r="HZ89" s="197"/>
      <c r="IA89" s="197"/>
      <c r="IB89" s="197"/>
      <c r="IC89" s="197"/>
      <c r="ID89" s="197"/>
      <c r="IE89" s="197"/>
      <c r="IF89" s="197"/>
      <c r="IG89" s="197"/>
      <c r="IH89" s="197"/>
      <c r="II89" s="197"/>
      <c r="IJ89" s="197"/>
      <c r="IK89" s="197"/>
      <c r="IL89" s="197"/>
      <c r="IM89" s="197"/>
      <c r="IN89" s="197"/>
      <c r="IO89" s="197"/>
      <c r="IP89" s="197"/>
      <c r="IQ89" s="197"/>
      <c r="IR89" s="197"/>
      <c r="IS89" s="197"/>
      <c r="IT89" s="197"/>
      <c r="IU89" s="197"/>
      <c r="IV89" s="197"/>
    </row>
    <row r="90" spans="1:256">
      <c r="A90" s="197"/>
      <c r="B90" s="197"/>
      <c r="C90" s="197"/>
      <c r="D90" s="197"/>
      <c r="E90" s="197"/>
      <c r="F90" s="197"/>
      <c r="G90" s="197"/>
      <c r="H90" s="197"/>
      <c r="I90" s="197"/>
      <c r="J90" s="206"/>
      <c r="K90" s="206"/>
      <c r="AA90" s="278"/>
      <c r="BE90" s="206"/>
      <c r="BF90" s="206"/>
      <c r="BG90" s="206"/>
      <c r="BH90" s="206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</row>
    <row r="91" spans="1:256">
      <c r="A91" s="197"/>
      <c r="B91" s="197"/>
      <c r="C91" s="197"/>
      <c r="D91" s="197"/>
      <c r="E91" s="197"/>
      <c r="F91" s="197"/>
      <c r="G91" s="197"/>
      <c r="H91" s="197"/>
      <c r="I91" s="197"/>
      <c r="J91" s="206"/>
      <c r="K91" s="206"/>
      <c r="AA91" s="278"/>
      <c r="BE91" s="206"/>
      <c r="BF91" s="206"/>
      <c r="BG91" s="206"/>
      <c r="BH91" s="206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</row>
    <row r="92" spans="1:256">
      <c r="A92" s="197"/>
      <c r="B92" s="197"/>
      <c r="C92" s="197"/>
      <c r="D92" s="197"/>
      <c r="E92" s="197"/>
      <c r="F92" s="197"/>
      <c r="G92" s="197"/>
      <c r="H92" s="197"/>
      <c r="I92" s="197"/>
      <c r="J92" s="206"/>
      <c r="K92" s="206"/>
      <c r="AA92" s="278"/>
      <c r="BE92" s="206"/>
      <c r="BF92" s="206"/>
      <c r="BG92" s="206"/>
      <c r="BH92" s="206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  <c r="HS92" s="197"/>
      <c r="HT92" s="197"/>
      <c r="HU92" s="197"/>
      <c r="HV92" s="197"/>
      <c r="HW92" s="197"/>
      <c r="HX92" s="197"/>
      <c r="HY92" s="197"/>
      <c r="HZ92" s="197"/>
      <c r="IA92" s="197"/>
      <c r="IB92" s="197"/>
      <c r="IC92" s="197"/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7"/>
      <c r="IQ92" s="197"/>
      <c r="IR92" s="197"/>
      <c r="IS92" s="197"/>
      <c r="IT92" s="197"/>
      <c r="IU92" s="197"/>
      <c r="IV92" s="197"/>
    </row>
    <row r="93" spans="1:256">
      <c r="A93" s="197"/>
      <c r="B93" s="197"/>
      <c r="C93" s="197"/>
      <c r="D93" s="197"/>
      <c r="E93" s="197"/>
      <c r="F93" s="197"/>
      <c r="G93" s="197"/>
      <c r="H93" s="197"/>
      <c r="I93" s="197"/>
      <c r="J93" s="206"/>
      <c r="K93" s="206"/>
      <c r="AA93" s="278"/>
      <c r="BE93" s="206"/>
      <c r="BF93" s="206"/>
      <c r="BG93" s="206"/>
      <c r="BH93" s="206"/>
      <c r="BI93" s="197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  <c r="ER93" s="197"/>
      <c r="ES93" s="197"/>
      <c r="ET93" s="197"/>
      <c r="EU93" s="197"/>
      <c r="EV93" s="197"/>
      <c r="EW93" s="197"/>
      <c r="EX93" s="197"/>
      <c r="EY93" s="197"/>
      <c r="EZ93" s="197"/>
      <c r="FA93" s="197"/>
      <c r="FB93" s="197"/>
      <c r="FC93" s="197"/>
      <c r="FD93" s="197"/>
      <c r="FE93" s="197"/>
      <c r="FF93" s="197"/>
      <c r="FG93" s="197"/>
      <c r="FH93" s="197"/>
      <c r="FI93" s="197"/>
      <c r="FJ93" s="197"/>
      <c r="FK93" s="197"/>
      <c r="FL93" s="197"/>
      <c r="FM93" s="197"/>
      <c r="FN93" s="197"/>
      <c r="FO93" s="197"/>
      <c r="FP93" s="197"/>
      <c r="FQ93" s="197"/>
      <c r="FR93" s="197"/>
      <c r="FS93" s="197"/>
      <c r="FT93" s="197"/>
      <c r="FU93" s="197"/>
      <c r="FV93" s="197"/>
      <c r="FW93" s="197"/>
      <c r="FX93" s="197"/>
      <c r="FY93" s="197"/>
      <c r="FZ93" s="197"/>
      <c r="GA93" s="197"/>
      <c r="GB93" s="197"/>
      <c r="GC93" s="197"/>
      <c r="GD93" s="197"/>
      <c r="GE93" s="197"/>
      <c r="GF93" s="197"/>
      <c r="GG93" s="197"/>
      <c r="GH93" s="197"/>
      <c r="GI93" s="197"/>
      <c r="GJ93" s="197"/>
      <c r="GK93" s="197"/>
      <c r="GL93" s="197"/>
      <c r="GM93" s="197"/>
      <c r="GN93" s="197"/>
      <c r="GO93" s="197"/>
      <c r="GP93" s="197"/>
      <c r="GQ93" s="197"/>
      <c r="GR93" s="197"/>
      <c r="GS93" s="197"/>
      <c r="GT93" s="197"/>
      <c r="GU93" s="197"/>
      <c r="GV93" s="197"/>
      <c r="GW93" s="197"/>
      <c r="GX93" s="197"/>
      <c r="GY93" s="197"/>
      <c r="GZ93" s="197"/>
      <c r="HA93" s="197"/>
      <c r="HB93" s="197"/>
      <c r="HC93" s="197"/>
      <c r="HD93" s="197"/>
      <c r="HE93" s="197"/>
      <c r="HF93" s="197"/>
      <c r="HG93" s="197"/>
      <c r="HH93" s="197"/>
      <c r="HI93" s="197"/>
      <c r="HJ93" s="197"/>
      <c r="HK93" s="197"/>
      <c r="HL93" s="197"/>
      <c r="HM93" s="197"/>
      <c r="HN93" s="197"/>
      <c r="HO93" s="197"/>
      <c r="HP93" s="197"/>
      <c r="HQ93" s="197"/>
      <c r="HR93" s="197"/>
      <c r="HS93" s="197"/>
      <c r="HT93" s="197"/>
      <c r="HU93" s="197"/>
      <c r="HV93" s="197"/>
      <c r="HW93" s="197"/>
      <c r="HX93" s="197"/>
      <c r="HY93" s="197"/>
      <c r="HZ93" s="197"/>
      <c r="IA93" s="197"/>
      <c r="IB93" s="197"/>
      <c r="IC93" s="197"/>
      <c r="ID93" s="197"/>
      <c r="IE93" s="197"/>
      <c r="IF93" s="197"/>
      <c r="IG93" s="197"/>
      <c r="IH93" s="197"/>
      <c r="II93" s="197"/>
      <c r="IJ93" s="197"/>
      <c r="IK93" s="197"/>
      <c r="IL93" s="197"/>
      <c r="IM93" s="197"/>
      <c r="IN93" s="197"/>
      <c r="IO93" s="197"/>
      <c r="IP93" s="197"/>
      <c r="IQ93" s="197"/>
      <c r="IR93" s="197"/>
      <c r="IS93" s="197"/>
      <c r="IT93" s="197"/>
      <c r="IU93" s="197"/>
      <c r="IV93" s="197"/>
    </row>
    <row r="94" spans="1:256">
      <c r="A94" s="197"/>
      <c r="B94" s="197"/>
      <c r="C94" s="197"/>
      <c r="D94" s="197"/>
      <c r="E94" s="197"/>
      <c r="F94" s="197"/>
      <c r="G94" s="197"/>
      <c r="H94" s="197"/>
      <c r="I94" s="197"/>
      <c r="J94" s="206"/>
      <c r="K94" s="206"/>
      <c r="AA94" s="278"/>
      <c r="BB94" s="211"/>
      <c r="BE94" s="206"/>
      <c r="BF94" s="206"/>
      <c r="BG94" s="206"/>
      <c r="BH94" s="206"/>
      <c r="BI94" s="197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  <c r="ER94" s="197"/>
      <c r="ES94" s="197"/>
      <c r="ET94" s="197"/>
      <c r="EU94" s="197"/>
      <c r="EV94" s="197"/>
      <c r="EW94" s="197"/>
      <c r="EX94" s="197"/>
      <c r="EY94" s="197"/>
      <c r="EZ94" s="197"/>
      <c r="FA94" s="197"/>
      <c r="FB94" s="197"/>
      <c r="FC94" s="197"/>
      <c r="FD94" s="197"/>
      <c r="FE94" s="197"/>
      <c r="FF94" s="197"/>
      <c r="FG94" s="197"/>
      <c r="FH94" s="197"/>
      <c r="FI94" s="197"/>
      <c r="FJ94" s="197"/>
      <c r="FK94" s="197"/>
      <c r="FL94" s="197"/>
      <c r="FM94" s="197"/>
      <c r="FN94" s="197"/>
      <c r="FO94" s="197"/>
      <c r="FP94" s="197"/>
      <c r="FQ94" s="197"/>
      <c r="FR94" s="197"/>
      <c r="FS94" s="197"/>
      <c r="FT94" s="197"/>
      <c r="FU94" s="197"/>
      <c r="FV94" s="197"/>
      <c r="FW94" s="197"/>
      <c r="FX94" s="197"/>
      <c r="FY94" s="197"/>
      <c r="FZ94" s="197"/>
      <c r="GA94" s="197"/>
      <c r="GB94" s="197"/>
      <c r="GC94" s="197"/>
      <c r="GD94" s="197"/>
      <c r="GE94" s="197"/>
      <c r="GF94" s="197"/>
      <c r="GG94" s="197"/>
      <c r="GH94" s="197"/>
      <c r="GI94" s="197"/>
      <c r="GJ94" s="197"/>
      <c r="GK94" s="197"/>
      <c r="GL94" s="197"/>
      <c r="GM94" s="197"/>
      <c r="GN94" s="197"/>
      <c r="GO94" s="197"/>
      <c r="GP94" s="197"/>
      <c r="GQ94" s="197"/>
      <c r="GR94" s="197"/>
      <c r="GS94" s="197"/>
      <c r="GT94" s="197"/>
      <c r="GU94" s="197"/>
      <c r="GV94" s="197"/>
      <c r="GW94" s="197"/>
      <c r="GX94" s="197"/>
      <c r="GY94" s="197"/>
      <c r="GZ94" s="197"/>
      <c r="HA94" s="197"/>
      <c r="HB94" s="197"/>
      <c r="HC94" s="197"/>
      <c r="HD94" s="197"/>
      <c r="HE94" s="197"/>
      <c r="HF94" s="197"/>
      <c r="HG94" s="197"/>
      <c r="HH94" s="197"/>
      <c r="HI94" s="197"/>
      <c r="HJ94" s="197"/>
      <c r="HK94" s="197"/>
      <c r="HL94" s="197"/>
      <c r="HM94" s="197"/>
      <c r="HN94" s="197"/>
      <c r="HO94" s="197"/>
      <c r="HP94" s="197"/>
      <c r="HQ94" s="197"/>
      <c r="HR94" s="197"/>
      <c r="HS94" s="197"/>
      <c r="HT94" s="197"/>
      <c r="HU94" s="197"/>
      <c r="HV94" s="197"/>
      <c r="HW94" s="197"/>
      <c r="HX94" s="197"/>
      <c r="HY94" s="197"/>
      <c r="HZ94" s="197"/>
      <c r="IA94" s="197"/>
      <c r="IB94" s="197"/>
      <c r="IC94" s="197"/>
      <c r="ID94" s="197"/>
      <c r="IE94" s="197"/>
      <c r="IF94" s="197"/>
      <c r="IG94" s="197"/>
      <c r="IH94" s="197"/>
      <c r="II94" s="197"/>
      <c r="IJ94" s="197"/>
      <c r="IK94" s="197"/>
      <c r="IL94" s="197"/>
      <c r="IM94" s="197"/>
      <c r="IN94" s="197"/>
      <c r="IO94" s="197"/>
      <c r="IP94" s="197"/>
      <c r="IQ94" s="197"/>
      <c r="IR94" s="197"/>
      <c r="IS94" s="197"/>
      <c r="IT94" s="197"/>
      <c r="IU94" s="197"/>
      <c r="IV94" s="197"/>
    </row>
    <row r="95" spans="1:256">
      <c r="A95" s="197"/>
      <c r="B95" s="197"/>
      <c r="C95" s="197"/>
      <c r="D95" s="197"/>
      <c r="E95" s="197"/>
      <c r="F95" s="197"/>
      <c r="G95" s="197"/>
      <c r="H95" s="197"/>
      <c r="I95" s="197"/>
      <c r="J95" s="206"/>
      <c r="K95" s="206"/>
      <c r="AA95" s="278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  <c r="HS95" s="197"/>
      <c r="HT95" s="197"/>
      <c r="HU95" s="197"/>
      <c r="HV95" s="197"/>
      <c r="HW95" s="197"/>
      <c r="HX95" s="197"/>
      <c r="HY95" s="197"/>
      <c r="HZ95" s="197"/>
      <c r="IA95" s="197"/>
      <c r="IB95" s="197"/>
      <c r="IC95" s="197"/>
      <c r="ID95" s="197"/>
      <c r="IE95" s="197"/>
      <c r="IF95" s="197"/>
      <c r="IG95" s="197"/>
      <c r="IH95" s="197"/>
      <c r="II95" s="197"/>
      <c r="IJ95" s="197"/>
      <c r="IK95" s="197"/>
      <c r="IL95" s="197"/>
      <c r="IM95" s="197"/>
      <c r="IN95" s="197"/>
      <c r="IO95" s="197"/>
      <c r="IP95" s="197"/>
      <c r="IQ95" s="197"/>
      <c r="IR95" s="197"/>
      <c r="IS95" s="197"/>
      <c r="IT95" s="197"/>
      <c r="IU95" s="197"/>
      <c r="IV95" s="197"/>
    </row>
    <row r="96" spans="1:256">
      <c r="A96" s="197"/>
      <c r="B96" s="197"/>
      <c r="C96" s="197"/>
      <c r="D96" s="197"/>
      <c r="E96" s="197"/>
      <c r="F96" s="197"/>
      <c r="G96" s="197"/>
      <c r="H96" s="197"/>
      <c r="I96" s="197"/>
      <c r="J96" s="206"/>
      <c r="K96" s="206"/>
      <c r="AA96" s="278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</row>
    <row r="97" spans="1:256">
      <c r="A97" s="197"/>
      <c r="B97" s="197"/>
      <c r="C97" s="197"/>
      <c r="D97" s="197"/>
      <c r="E97" s="197"/>
      <c r="F97" s="197"/>
      <c r="G97" s="197"/>
      <c r="H97" s="197"/>
      <c r="I97" s="197"/>
      <c r="AA97" s="278"/>
      <c r="BI97" s="197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  <c r="ER97" s="197"/>
      <c r="ES97" s="197"/>
      <c r="ET97" s="197"/>
      <c r="EU97" s="197"/>
      <c r="EV97" s="197"/>
      <c r="EW97" s="197"/>
      <c r="EX97" s="197"/>
      <c r="EY97" s="197"/>
      <c r="EZ97" s="197"/>
      <c r="FA97" s="197"/>
      <c r="FB97" s="197"/>
      <c r="FC97" s="197"/>
      <c r="FD97" s="197"/>
      <c r="FE97" s="197"/>
      <c r="FF97" s="197"/>
      <c r="FG97" s="197"/>
      <c r="FH97" s="197"/>
      <c r="FI97" s="197"/>
      <c r="FJ97" s="197"/>
      <c r="FK97" s="197"/>
      <c r="FL97" s="197"/>
      <c r="FM97" s="197"/>
      <c r="FN97" s="197"/>
      <c r="FO97" s="197"/>
      <c r="FP97" s="197"/>
      <c r="FQ97" s="197"/>
      <c r="FR97" s="197"/>
      <c r="FS97" s="197"/>
      <c r="FT97" s="197"/>
      <c r="FU97" s="197"/>
      <c r="FV97" s="197"/>
      <c r="FW97" s="197"/>
      <c r="FX97" s="197"/>
      <c r="FY97" s="197"/>
      <c r="FZ97" s="197"/>
      <c r="GA97" s="197"/>
      <c r="GB97" s="197"/>
      <c r="GC97" s="197"/>
      <c r="GD97" s="197"/>
      <c r="GE97" s="197"/>
      <c r="GF97" s="197"/>
      <c r="GG97" s="197"/>
      <c r="GH97" s="197"/>
      <c r="GI97" s="197"/>
      <c r="GJ97" s="197"/>
      <c r="GK97" s="197"/>
      <c r="GL97" s="197"/>
      <c r="GM97" s="197"/>
      <c r="GN97" s="197"/>
      <c r="GO97" s="197"/>
      <c r="GP97" s="197"/>
      <c r="GQ97" s="197"/>
      <c r="GR97" s="197"/>
      <c r="GS97" s="197"/>
      <c r="GT97" s="197"/>
      <c r="GU97" s="197"/>
      <c r="GV97" s="197"/>
      <c r="GW97" s="197"/>
      <c r="GX97" s="197"/>
      <c r="GY97" s="197"/>
      <c r="GZ97" s="197"/>
      <c r="HA97" s="197"/>
      <c r="HB97" s="197"/>
      <c r="HC97" s="197"/>
      <c r="HD97" s="197"/>
      <c r="HE97" s="197"/>
      <c r="HF97" s="197"/>
      <c r="HG97" s="197"/>
      <c r="HH97" s="197"/>
      <c r="HI97" s="197"/>
      <c r="HJ97" s="197"/>
      <c r="HK97" s="197"/>
      <c r="HL97" s="197"/>
      <c r="HM97" s="197"/>
      <c r="HN97" s="197"/>
      <c r="HO97" s="197"/>
      <c r="HP97" s="197"/>
      <c r="HQ97" s="197"/>
      <c r="HR97" s="197"/>
      <c r="HS97" s="197"/>
      <c r="HT97" s="197"/>
      <c r="HU97" s="197"/>
      <c r="HV97" s="197"/>
      <c r="HW97" s="197"/>
      <c r="HX97" s="197"/>
      <c r="HY97" s="197"/>
      <c r="HZ97" s="197"/>
      <c r="IA97" s="197"/>
      <c r="IB97" s="197"/>
      <c r="IC97" s="197"/>
      <c r="ID97" s="197"/>
      <c r="IE97" s="197"/>
      <c r="IF97" s="197"/>
      <c r="IG97" s="197"/>
      <c r="IH97" s="197"/>
      <c r="II97" s="197"/>
      <c r="IJ97" s="197"/>
      <c r="IK97" s="197"/>
      <c r="IL97" s="197"/>
      <c r="IM97" s="197"/>
      <c r="IN97" s="197"/>
      <c r="IO97" s="197"/>
      <c r="IP97" s="197"/>
      <c r="IQ97" s="197"/>
      <c r="IR97" s="197"/>
      <c r="IS97" s="197"/>
      <c r="IT97" s="197"/>
      <c r="IU97" s="197"/>
      <c r="IV97" s="197"/>
    </row>
  </sheetData>
  <pageMargins left="0.7" right="0.7" top="0.75" bottom="0.75" header="0.3" footer="0.3"/>
  <pageSetup orientation="portrait" r:id="rId1"/>
  <headerFooter>
    <oddHeader>&amp;RIURC CAUSE NO. 45253
FINAL ORDER - ATTACHMENT D
Rate Design
Workpaper RD7-9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zoomScale="87" zoomScaleNormal="87" workbookViewId="0"/>
  </sheetViews>
  <sheetFormatPr defaultColWidth="8.85546875" defaultRowHeight="15"/>
  <cols>
    <col min="1" max="1" width="64.5703125" style="187" customWidth="1"/>
    <col min="2" max="2" width="20.85546875" style="187" customWidth="1"/>
    <col min="3" max="256" width="11.42578125" style="187" customWidth="1"/>
    <col min="257" max="16384" width="8.85546875" style="194"/>
  </cols>
  <sheetData>
    <row r="1" spans="1:2" ht="23.25">
      <c r="A1" s="186" t="str">
        <f>B4&amp;" "&amp;B6&amp;" for "&amp;B7</f>
        <v>CS-VPPD Master File for July 2017 - June 2018</v>
      </c>
    </row>
    <row r="2" spans="1:2">
      <c r="A2" s="188" t="s">
        <v>184</v>
      </c>
      <c r="B2" s="187" t="s">
        <v>205</v>
      </c>
    </row>
    <row r="3" spans="1:2">
      <c r="A3" s="188" t="s">
        <v>186</v>
      </c>
      <c r="B3" s="189" t="s">
        <v>187</v>
      </c>
    </row>
    <row r="4" spans="1:2">
      <c r="A4" s="188" t="s">
        <v>188</v>
      </c>
      <c r="B4" s="189" t="s">
        <v>206</v>
      </c>
    </row>
    <row r="5" spans="1:2">
      <c r="A5" s="188" t="s">
        <v>190</v>
      </c>
    </row>
    <row r="6" spans="1:2">
      <c r="A6" s="188" t="s">
        <v>191</v>
      </c>
      <c r="B6" s="190" t="s">
        <v>192</v>
      </c>
    </row>
    <row r="7" spans="1:2">
      <c r="A7" s="188" t="s">
        <v>193</v>
      </c>
      <c r="B7" s="190" t="s">
        <v>194</v>
      </c>
    </row>
    <row r="8" spans="1:2">
      <c r="A8" s="188"/>
      <c r="B8" s="191"/>
    </row>
    <row r="9" spans="1:2">
      <c r="A9" s="188"/>
    </row>
    <row r="10" spans="1:2">
      <c r="A10" s="188"/>
    </row>
    <row r="11" spans="1:2">
      <c r="A11" s="188"/>
      <c r="B11" s="189" t="s">
        <v>5</v>
      </c>
    </row>
    <row r="12" spans="1:2">
      <c r="A12" s="188" t="s">
        <v>195</v>
      </c>
      <c r="B12" s="192">
        <f ca="1">TODAY()</f>
        <v>44025</v>
      </c>
    </row>
    <row r="15" spans="1:2" ht="23.25">
      <c r="A15" s="193" t="s">
        <v>207</v>
      </c>
    </row>
    <row r="17" spans="1:1" ht="23.25">
      <c r="A17" s="193"/>
    </row>
    <row r="18" spans="1:1">
      <c r="A18" s="188"/>
    </row>
  </sheetData>
  <printOptions headings="1"/>
  <pageMargins left="0.5" right="0.5" top="0.75" bottom="0.55000000000000004" header="0" footer="0"/>
  <pageSetup orientation="landscape" horizontalDpi="0" verticalDpi="0" copies="0"/>
  <headerFooter alignWithMargins="0">
    <oddFooter>&amp;L&amp;"Arial"&amp;12&amp;F&amp;C&amp;"Arial"&amp;12Page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5CE888-8CB0-42FA-877F-B8D3F40B975D}"/>
</file>

<file path=customXml/itemProps2.xml><?xml version="1.0" encoding="utf-8"?>
<ds:datastoreItem xmlns:ds="http://schemas.openxmlformats.org/officeDocument/2006/customXml" ds:itemID="{3F48EA90-F029-49AB-849F-40781B88C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BAF82-7855-41F2-9296-4AA2FE26CC01}">
  <ds:schemaRefs>
    <ds:schemaRef ds:uri="99180bc4-2f7d-45e7-9e22-353907fb92c6"/>
    <ds:schemaRef ds:uri="http://purl.org/dc/terms/"/>
    <ds:schemaRef ds:uri="http://purl.org/dc/dcmitype/"/>
    <ds:schemaRef ds:uri="7558938a-8a22-4524-afb0-58b165029303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Cover</vt:lpstr>
      <vt:lpstr>Rev Reqs</vt:lpstr>
      <vt:lpstr>Rate Calculations</vt:lpstr>
      <vt:lpstr>Summary</vt:lpstr>
      <vt:lpstr>Bill Freq - CPP</vt:lpstr>
      <vt:lpstr>Descriptors - CPP</vt:lpstr>
      <vt:lpstr>Bill Freq - VPP</vt:lpstr>
      <vt:lpstr>Descriptors - VPP</vt:lpstr>
      <vt:lpstr>Bill Freq - VPPD</vt:lpstr>
      <vt:lpstr>Descriptors - VPPD</vt:lpstr>
      <vt:lpstr>Migration_CC</vt:lpstr>
      <vt:lpstr>'Bill Freq - CPP'!Print_Area</vt:lpstr>
      <vt:lpstr>'Bill Freq - VPP'!Print_Area</vt:lpstr>
      <vt:lpstr>'Bill Freq - VPPD'!Print_Area</vt:lpstr>
      <vt:lpstr>'Descriptors - VPP'!PRINT_RANGE2</vt:lpstr>
      <vt:lpstr>'Descriptors - VPPD'!PRINT_RANGE2</vt:lpstr>
      <vt:lpstr>PRINT_RANGE2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Rate CS Pilot Price Calculations - Order - Final</dc:subject>
  <dc:creator>Sailers, Bruce L</dc:creator>
  <cp:lastModifiedBy>Horn, Taylor</cp:lastModifiedBy>
  <cp:lastPrinted>2019-03-05T18:52:56Z</cp:lastPrinted>
  <dcterms:created xsi:type="dcterms:W3CDTF">2019-02-28T14:24:34Z</dcterms:created>
  <dcterms:modified xsi:type="dcterms:W3CDTF">2020-07-13T16:49:20Z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