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media/image2.bin" ContentType="image/unknown"/>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Image1\FILINGS\"/>
    </mc:Choice>
  </mc:AlternateContent>
  <bookViews>
    <workbookView xWindow="1980" yWindow="-165" windowWidth="0" windowHeight="8670" tabRatio="1000"/>
  </bookViews>
  <sheets>
    <sheet name="Cover Page" sheetId="23" r:id="rId1"/>
    <sheet name="Attachment FRP-1" sheetId="2" r:id="rId2"/>
    <sheet name="Attachment FRP-2" sheetId="13" r:id="rId3"/>
    <sheet name="Attachment FRP-3" sheetId="6" r:id="rId4"/>
    <sheet name="Consumables" sheetId="14" r:id="rId5"/>
    <sheet name="Emissions Allowances" sheetId="16" r:id="rId6"/>
    <sheet name="Forecasted U2 SCR O&amp;M" sheetId="15" r:id="rId7"/>
    <sheet name="Steve Decker Project Input ==&gt;&gt;" sheetId="17" r:id="rId8"/>
    <sheet name="Decker Input - Project Capital" sheetId="22" r:id="rId9"/>
    <sheet name="Decker Input - FRP-1" sheetId="19" r:id="rId10"/>
    <sheet name="Decker Input - FRP-2" sheetId="20" r:id="rId11"/>
  </sheets>
  <externalReferences>
    <externalReference r:id="rId12"/>
    <externalReference r:id="rId13"/>
    <externalReference r:id="rId1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Activity_Type" localSheetId="9">'[1]Data - Main'!#REF!</definedName>
    <definedName name="Activity_Type" localSheetId="10">'[1]Data - Main'!#REF!</definedName>
    <definedName name="Activity_Type" localSheetId="8">'[1]Data - Main'!#REF!</definedName>
    <definedName name="Activity_Type">'[1]Data - Main'!#REF!</definedName>
    <definedName name="Activity_TypeOS" localSheetId="9">#REF!</definedName>
    <definedName name="Activity_TypeOS" localSheetId="10">#REF!</definedName>
    <definedName name="Activity_TypeOS" localSheetId="8">#REF!</definedName>
    <definedName name="Activity_TypeOS">#REF!</definedName>
    <definedName name="Activity_TypeSP" localSheetId="9">#REF!</definedName>
    <definedName name="Activity_TypeSP" localSheetId="10">#REF!</definedName>
    <definedName name="Activity_TypeSP" localSheetId="8">#REF!</definedName>
    <definedName name="Activity_TypeSP">#REF!</definedName>
    <definedName name="Adjustment_Line_Item" localSheetId="9">'[1]Data - Main'!#REF!</definedName>
    <definedName name="Adjustment_Line_Item" localSheetId="10">'[1]Data - Main'!#REF!</definedName>
    <definedName name="Adjustment_Line_Item" localSheetId="8">'[1]Data - Main'!#REF!</definedName>
    <definedName name="Adjustment_Line_Item">'[1]Data - Main'!#REF!</definedName>
    <definedName name="AllOS" localSheetId="9">#REF!</definedName>
    <definedName name="AllOS" localSheetId="10">#REF!</definedName>
    <definedName name="AllOS" localSheetId="8">#REF!</definedName>
    <definedName name="AllOS">#REF!</definedName>
    <definedName name="Assigned_List" localSheetId="9">'[1]Data - Main'!#REF!</definedName>
    <definedName name="Assigned_List" localSheetId="10">'[1]Data - Main'!#REF!</definedName>
    <definedName name="Assigned_List" localSheetId="8">'[1]Data - Main'!#REF!</definedName>
    <definedName name="Assigned_List">'[1]Data - Main'!#REF!</definedName>
    <definedName name="Assigned_ListOS" localSheetId="9">#REF!</definedName>
    <definedName name="Assigned_ListOS" localSheetId="10">#REF!</definedName>
    <definedName name="Assigned_ListOS" localSheetId="8">#REF!</definedName>
    <definedName name="Assigned_ListOS">#REF!</definedName>
    <definedName name="Assigned_ListSP" localSheetId="9">#REF!</definedName>
    <definedName name="Assigned_ListSP" localSheetId="10">#REF!</definedName>
    <definedName name="Assigned_ListSP" localSheetId="8">#REF!</definedName>
    <definedName name="Assigned_ListSP">#REF!</definedName>
    <definedName name="Cost_Category" localSheetId="9">'[1]Data - Main'!#REF!</definedName>
    <definedName name="Cost_Category" localSheetId="10">'[1]Data - Main'!#REF!</definedName>
    <definedName name="Cost_Category" localSheetId="8">'[1]Data - Main'!#REF!</definedName>
    <definedName name="Cost_Category">'[1]Data - Main'!#REF!</definedName>
    <definedName name="Cost_CategoryOS" localSheetId="9">#REF!</definedName>
    <definedName name="Cost_CategoryOS" localSheetId="10">#REF!</definedName>
    <definedName name="Cost_CategoryOS" localSheetId="8">#REF!</definedName>
    <definedName name="Cost_CategoryOS">#REF!</definedName>
    <definedName name="Cost_CategoryOS_Sort" localSheetId="9">#REF!</definedName>
    <definedName name="Cost_CategoryOS_Sort" localSheetId="10">#REF!</definedName>
    <definedName name="Cost_CategoryOS_Sort" localSheetId="8">#REF!</definedName>
    <definedName name="Cost_CategoryOS_Sort">#REF!</definedName>
    <definedName name="Cost_CategorySP" localSheetId="9">#REF!</definedName>
    <definedName name="Cost_CategorySP" localSheetId="10">#REF!</definedName>
    <definedName name="Cost_CategorySP" localSheetId="8">#REF!</definedName>
    <definedName name="Cost_CategorySP">#REF!</definedName>
    <definedName name="DescriptionOS" localSheetId="9">#REF!</definedName>
    <definedName name="DescriptionOS" localSheetId="10">#REF!</definedName>
    <definedName name="DescriptionOS" localSheetId="8">#REF!</definedName>
    <definedName name="DescriptionOS">#REF!</definedName>
    <definedName name="DescriptionOS_Sort" localSheetId="9">#REF!</definedName>
    <definedName name="DescriptionOS_Sort" localSheetId="10">#REF!</definedName>
    <definedName name="DescriptionOS_Sort" localSheetId="8">#REF!</definedName>
    <definedName name="DescriptionOS_Sort">#REF!</definedName>
    <definedName name="DescriptionSP" localSheetId="9">#REF!</definedName>
    <definedName name="DescriptionSP" localSheetId="10">#REF!</definedName>
    <definedName name="DescriptionSP" localSheetId="8">#REF!</definedName>
    <definedName name="DescriptionSP">#REF!</definedName>
    <definedName name="Forecast_2010" localSheetId="9">'[1]Data - Main'!#REF!</definedName>
    <definedName name="Forecast_2010" localSheetId="10">'[1]Data - Main'!#REF!</definedName>
    <definedName name="Forecast_2010" localSheetId="8">'[1]Data - Main'!#REF!</definedName>
    <definedName name="Forecast_2010">'[1]Data - Main'!#REF!</definedName>
    <definedName name="Forecast_2014" localSheetId="9">'[1]Data - Main'!#REF!</definedName>
    <definedName name="Forecast_2014" localSheetId="10">'[1]Data - Main'!#REF!</definedName>
    <definedName name="Forecast_2014" localSheetId="8">'[1]Data - Main'!#REF!</definedName>
    <definedName name="Forecast_2014">'[1]Data - Main'!#REF!</definedName>
    <definedName name="Forecast_2015" localSheetId="9">'[1]Data - Main'!#REF!</definedName>
    <definedName name="Forecast_2015" localSheetId="10">'[1]Data - Main'!#REF!</definedName>
    <definedName name="Forecast_2015" localSheetId="8">'[1]Data - Main'!#REF!</definedName>
    <definedName name="Forecast_2015">'[1]Data - Main'!#REF!</definedName>
    <definedName name="Forecast_2016" localSheetId="9">'[1]Data - Main'!#REF!</definedName>
    <definedName name="Forecast_2016" localSheetId="10">'[1]Data - Main'!#REF!</definedName>
    <definedName name="Forecast_2016" localSheetId="8">'[1]Data - Main'!#REF!</definedName>
    <definedName name="Forecast_2016">'[1]Data - Main'!#REF!</definedName>
    <definedName name="Forecast_2017" localSheetId="9">'[1]Data - Main'!#REF!</definedName>
    <definedName name="Forecast_2017" localSheetId="10">'[1]Data - Main'!#REF!</definedName>
    <definedName name="Forecast_2017" localSheetId="8">'[1]Data - Main'!#REF!</definedName>
    <definedName name="Forecast_2017">'[1]Data - Main'!#REF!</definedName>
    <definedName name="Forecast_2018" localSheetId="9">'[1]Data - Main'!#REF!</definedName>
    <definedName name="Forecast_2018" localSheetId="10">'[1]Data - Main'!#REF!</definedName>
    <definedName name="Forecast_2018" localSheetId="8">'[1]Data - Main'!#REF!</definedName>
    <definedName name="Forecast_2018">'[1]Data - Main'!#REF!</definedName>
    <definedName name="Forecast_2019" localSheetId="9">'[1]Data - Main'!#REF!</definedName>
    <definedName name="Forecast_2019" localSheetId="10">'[1]Data - Main'!#REF!</definedName>
    <definedName name="Forecast_2019" localSheetId="8">'[1]Data - Main'!#REF!</definedName>
    <definedName name="Forecast_2019">'[1]Data - Main'!#REF!</definedName>
    <definedName name="Forecast_2020" localSheetId="9">'[1]Data - Main'!#REF!</definedName>
    <definedName name="Forecast_2020" localSheetId="10">'[1]Data - Main'!#REF!</definedName>
    <definedName name="Forecast_2020" localSheetId="8">'[1]Data - Main'!#REF!</definedName>
    <definedName name="Forecast_2020">'[1]Data - Main'!#REF!</definedName>
    <definedName name="Forecast_2021" localSheetId="9">'[1]Data - Main'!#REF!</definedName>
    <definedName name="Forecast_2021" localSheetId="10">'[1]Data - Main'!#REF!</definedName>
    <definedName name="Forecast_2021" localSheetId="8">'[1]Data - Main'!#REF!</definedName>
    <definedName name="Forecast_2021">'[1]Data - Main'!#REF!</definedName>
    <definedName name="Forecast_2022" localSheetId="9">'[1]Data - Main'!#REF!</definedName>
    <definedName name="Forecast_2022" localSheetId="10">'[1]Data - Main'!#REF!</definedName>
    <definedName name="Forecast_2022" localSheetId="8">'[1]Data - Main'!#REF!</definedName>
    <definedName name="Forecast_2022">'[1]Data - Main'!#REF!</definedName>
    <definedName name="Forecast_2023" localSheetId="9">'[1]Data - Main'!#REF!</definedName>
    <definedName name="Forecast_2023" localSheetId="10">'[1]Data - Main'!#REF!</definedName>
    <definedName name="Forecast_2023" localSheetId="8">'[1]Data - Main'!#REF!</definedName>
    <definedName name="Forecast_2023">'[1]Data - Main'!#REF!</definedName>
    <definedName name="Forecast_2024" localSheetId="9">'[1]Data - Main'!#REF!</definedName>
    <definedName name="Forecast_2024" localSheetId="10">'[1]Data - Main'!#REF!</definedName>
    <definedName name="Forecast_2024" localSheetId="8">'[1]Data - Main'!#REF!</definedName>
    <definedName name="Forecast_2024">'[1]Data - Main'!#REF!</definedName>
    <definedName name="Forecast_2025" localSheetId="9">'[1]Data - Main'!#REF!</definedName>
    <definedName name="Forecast_2025" localSheetId="10">'[1]Data - Main'!#REF!</definedName>
    <definedName name="Forecast_2025" localSheetId="8">'[1]Data - Main'!#REF!</definedName>
    <definedName name="Forecast_2025">'[1]Data - Main'!#REF!</definedName>
    <definedName name="Forecast_2026" localSheetId="9">'[1]Data - Main'!#REF!</definedName>
    <definedName name="Forecast_2026" localSheetId="10">'[1]Data - Main'!#REF!</definedName>
    <definedName name="Forecast_2026" localSheetId="8">'[1]Data - Main'!#REF!</definedName>
    <definedName name="Forecast_2026">'[1]Data - Main'!#REF!</definedName>
    <definedName name="Forecast_2027" localSheetId="9">'[1]Data - Main'!#REF!</definedName>
    <definedName name="Forecast_2027" localSheetId="10">'[1]Data - Main'!#REF!</definedName>
    <definedName name="Forecast_2027" localSheetId="8">'[1]Data - Main'!#REF!</definedName>
    <definedName name="Forecast_2027">'[1]Data - Main'!#REF!</definedName>
    <definedName name="Forecast_2028" localSheetId="9">'[1]Data - Main'!#REF!</definedName>
    <definedName name="Forecast_2028" localSheetId="10">'[1]Data - Main'!#REF!</definedName>
    <definedName name="Forecast_2028" localSheetId="8">'[1]Data - Main'!#REF!</definedName>
    <definedName name="Forecast_2028">'[1]Data - Main'!#REF!</definedName>
    <definedName name="Forecast_2029" localSheetId="9">'[1]Data - Main'!#REF!</definedName>
    <definedName name="Forecast_2029" localSheetId="10">'[1]Data - Main'!#REF!</definedName>
    <definedName name="Forecast_2029" localSheetId="8">'[1]Data - Main'!#REF!</definedName>
    <definedName name="Forecast_2029">'[1]Data - Main'!#REF!</definedName>
    <definedName name="Forecast_2030" localSheetId="9">'[1]Data - Main'!#REF!</definedName>
    <definedName name="Forecast_2030" localSheetId="10">'[1]Data - Main'!#REF!</definedName>
    <definedName name="Forecast_2030" localSheetId="8">'[1]Data - Main'!#REF!</definedName>
    <definedName name="Forecast_2030">'[1]Data - Main'!#REF!</definedName>
    <definedName name="Forecast_2031" localSheetId="9">'[1]Data - Main'!#REF!</definedName>
    <definedName name="Forecast_2031" localSheetId="10">'[1]Data - Main'!#REF!</definedName>
    <definedName name="Forecast_2031" localSheetId="8">'[1]Data - Main'!#REF!</definedName>
    <definedName name="Forecast_2031">'[1]Data - Main'!#REF!</definedName>
    <definedName name="Forecast_2032" localSheetId="9">'[1]Data - Main'!#REF!</definedName>
    <definedName name="Forecast_2032" localSheetId="10">'[1]Data - Main'!#REF!</definedName>
    <definedName name="Forecast_2032" localSheetId="8">'[1]Data - Main'!#REF!</definedName>
    <definedName name="Forecast_2032">'[1]Data - Main'!#REF!</definedName>
    <definedName name="Forecast_2033" localSheetId="9">'[1]Data - Main'!#REF!</definedName>
    <definedName name="Forecast_2033" localSheetId="10">'[1]Data - Main'!#REF!</definedName>
    <definedName name="Forecast_2033" localSheetId="8">'[1]Data - Main'!#REF!</definedName>
    <definedName name="Forecast_2033">'[1]Data - Main'!#REF!</definedName>
    <definedName name="Forecast_2034" localSheetId="9">'[1]Data - Main'!#REF!</definedName>
    <definedName name="Forecast_2034" localSheetId="10">'[1]Data - Main'!#REF!</definedName>
    <definedName name="Forecast_2034" localSheetId="8">'[1]Data - Main'!#REF!</definedName>
    <definedName name="Forecast_2034">'[1]Data - Main'!#REF!</definedName>
    <definedName name="Forecast_2035" localSheetId="9">'[1]Data - Main'!#REF!</definedName>
    <definedName name="Forecast_2035" localSheetId="10">'[1]Data - Main'!#REF!</definedName>
    <definedName name="Forecast_2035" localSheetId="8">'[1]Data - Main'!#REF!</definedName>
    <definedName name="Forecast_2035">'[1]Data - Main'!#REF!</definedName>
    <definedName name="Forecast_2036" localSheetId="9">'[1]Data - Main'!#REF!</definedName>
    <definedName name="Forecast_2036" localSheetId="10">'[1]Data - Main'!#REF!</definedName>
    <definedName name="Forecast_2036" localSheetId="8">'[1]Data - Main'!#REF!</definedName>
    <definedName name="Forecast_2036">'[1]Data - Main'!#REF!</definedName>
    <definedName name="Forecast_2037" localSheetId="9">'[1]Data - Main'!#REF!</definedName>
    <definedName name="Forecast_2037" localSheetId="10">'[1]Data - Main'!#REF!</definedName>
    <definedName name="Forecast_2037" localSheetId="8">'[1]Data - Main'!#REF!</definedName>
    <definedName name="Forecast_2037">'[1]Data - Main'!#REF!</definedName>
    <definedName name="Forecast_2038" localSheetId="9">'[1]Data - Main'!#REF!</definedName>
    <definedName name="Forecast_2038" localSheetId="10">'[1]Data - Main'!#REF!</definedName>
    <definedName name="Forecast_2038" localSheetId="8">'[1]Data - Main'!#REF!</definedName>
    <definedName name="Forecast_2038">'[1]Data - Main'!#REF!</definedName>
    <definedName name="Forecast_2039" localSheetId="9">'[1]Data - Main'!#REF!</definedName>
    <definedName name="Forecast_2039" localSheetId="10">'[1]Data - Main'!#REF!</definedName>
    <definedName name="Forecast_2039" localSheetId="8">'[1]Data - Main'!#REF!</definedName>
    <definedName name="Forecast_2039">'[1]Data - Main'!#REF!</definedName>
    <definedName name="Forecast_2040" localSheetId="9">'[1]Data - Main'!#REF!</definedName>
    <definedName name="Forecast_2040" localSheetId="10">'[1]Data - Main'!#REF!</definedName>
    <definedName name="Forecast_2040" localSheetId="8">'[1]Data - Main'!#REF!</definedName>
    <definedName name="Forecast_2040">'[1]Data - Main'!#REF!</definedName>
    <definedName name="Forecast_2041" localSheetId="9">'[1]Data - Main'!#REF!</definedName>
    <definedName name="Forecast_2041" localSheetId="10">'[1]Data - Main'!#REF!</definedName>
    <definedName name="Forecast_2041" localSheetId="8">'[1]Data - Main'!#REF!</definedName>
    <definedName name="Forecast_2041">'[1]Data - Main'!#REF!</definedName>
    <definedName name="Forecast_2042" localSheetId="9">'[1]Data - Main'!#REF!</definedName>
    <definedName name="Forecast_2042" localSheetId="10">'[1]Data - Main'!#REF!</definedName>
    <definedName name="Forecast_2042" localSheetId="8">'[1]Data - Main'!#REF!</definedName>
    <definedName name="Forecast_2042">'[1]Data - Main'!#REF!</definedName>
    <definedName name="Forecast_2043" localSheetId="9">'[1]Data - Main'!#REF!</definedName>
    <definedName name="Forecast_2043" localSheetId="10">'[1]Data - Main'!#REF!</definedName>
    <definedName name="Forecast_2043" localSheetId="8">'[1]Data - Main'!#REF!</definedName>
    <definedName name="Forecast_2043">'[1]Data - Main'!#REF!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Outage_Designation" localSheetId="9">'[1]Data - Main'!#REF!</definedName>
    <definedName name="Outage_Designation" localSheetId="10">'[1]Data - Main'!#REF!</definedName>
    <definedName name="Outage_Designation" localSheetId="8">'[1]Data - Main'!#REF!</definedName>
    <definedName name="Outage_Designation">'[1]Data - Main'!#REF!</definedName>
    <definedName name="Outage_OrderOS" localSheetId="9">#REF!</definedName>
    <definedName name="Outage_OrderOS" localSheetId="10">#REF!</definedName>
    <definedName name="Outage_OrderOS" localSheetId="8">#REF!</definedName>
    <definedName name="Outage_OrderOS">#REF!</definedName>
    <definedName name="Outage_OrderOS_Sort" localSheetId="9">#REF!</definedName>
    <definedName name="Outage_OrderOS_Sort" localSheetId="10">#REF!</definedName>
    <definedName name="Outage_OrderOS_Sort" localSheetId="8">#REF!</definedName>
    <definedName name="Outage_OrderOS_Sort">#REF!</definedName>
    <definedName name="Outage_SP" localSheetId="9">#REF!</definedName>
    <definedName name="Outage_SP" localSheetId="10">#REF!</definedName>
    <definedName name="Outage_SP" localSheetId="8">#REF!</definedName>
    <definedName name="Outage_SP">#REF!</definedName>
    <definedName name="OutageOS" localSheetId="9">#REF!</definedName>
    <definedName name="OutageOS" localSheetId="10">#REF!</definedName>
    <definedName name="OutageOS" localSheetId="8">#REF!</definedName>
    <definedName name="OutageOS">#REF!</definedName>
    <definedName name="OutageSP" localSheetId="9">#REF!</definedName>
    <definedName name="OutageSP" localSheetId="10">#REF!</definedName>
    <definedName name="OutageSP" localSheetId="8">#REF!</definedName>
    <definedName name="OutageSP">#REF!</definedName>
    <definedName name="Pal_Workbook_GUID" hidden="1">"FUMU6WCKYSD14VBTDN8L51VL"</definedName>
    <definedName name="PRF" localSheetId="9">'[1]Data - Main'!#REF!</definedName>
    <definedName name="PRF" localSheetId="10">'[1]Data - Main'!#REF!</definedName>
    <definedName name="PRF" localSheetId="8">'[1]Data - Main'!#REF!</definedName>
    <definedName name="PRF">'[1]Data - Main'!#REF!</definedName>
    <definedName name="PRF_SP" localSheetId="9">#REF!</definedName>
    <definedName name="PRF_SP" localSheetId="10">#REF!</definedName>
    <definedName name="PRF_SP" localSheetId="8">#REF!</definedName>
    <definedName name="PRF_SP">#REF!</definedName>
    <definedName name="PRFOS" localSheetId="9">#REF!</definedName>
    <definedName name="PRFOS" localSheetId="10">#REF!</definedName>
    <definedName name="PRFOS" localSheetId="8">#REF!</definedName>
    <definedName name="PRFOS">#REF!</definedName>
    <definedName name="_xlnm.Print_Area" localSheetId="3">'Attachment FRP-3'!$A$3:$C$16</definedName>
    <definedName name="_xlnm.Print_Titles" localSheetId="8">'Decker Input - Project Capital'!$A:$B</definedName>
    <definedName name="Project_Sponsor" localSheetId="9">'[1]Data - Main'!#REF!</definedName>
    <definedName name="Project_Sponsor" localSheetId="10">'[1]Data - Main'!#REF!</definedName>
    <definedName name="Project_Sponsor" localSheetId="8">'[1]Data - Main'!#REF!</definedName>
    <definedName name="Project_Sponsor">'[1]Data - Main'!#REF!</definedName>
    <definedName name="Red_Yellow_List" localSheetId="9">'[1]Data - Main'!#REF!</definedName>
    <definedName name="Red_Yellow_List" localSheetId="10">'[1]Data - Main'!#REF!</definedName>
    <definedName name="Red_Yellow_List" localSheetId="8">'[1]Data - Main'!#REF!</definedName>
    <definedName name="Red_Yellow_List">'[1]Data - Main'!#REF!</definedName>
    <definedName name="Relative_OutageOS">'[3]Outage Scope'!#REF!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2</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0</definedName>
    <definedName name="RiskUpdateDisplay" hidden="1">FALSE</definedName>
    <definedName name="RiskUseDifferentSeedForEachSim" hidden="1">TRUE</definedName>
    <definedName name="RiskUseFixedSeed" hidden="1">FALSE</definedName>
    <definedName name="RiskUseMultipleCPUs" hidden="1">TRUE</definedName>
    <definedName name="SponsorOS" localSheetId="9">#REF!</definedName>
    <definedName name="SponsorOS" localSheetId="10">#REF!</definedName>
    <definedName name="SponsorOS" localSheetId="8">#REF!</definedName>
    <definedName name="SponsorOS">#REF!</definedName>
    <definedName name="SponsorSP" localSheetId="9">#REF!</definedName>
    <definedName name="SponsorSP" localSheetId="10">#REF!</definedName>
    <definedName name="SponsorSP" localSheetId="8">#REF!</definedName>
    <definedName name="SponsorSP">#REF!</definedName>
    <definedName name="System_Title" localSheetId="9">'[1]Data - Main'!#REF!</definedName>
    <definedName name="System_Title" localSheetId="10">'[1]Data - Main'!#REF!</definedName>
    <definedName name="System_Title" localSheetId="8">'[1]Data - Main'!#REF!</definedName>
    <definedName name="System_Title">'[1]Data - Main'!#REF!</definedName>
    <definedName name="SystemOS" localSheetId="9">#REF!</definedName>
    <definedName name="SystemOS" localSheetId="10">#REF!</definedName>
    <definedName name="SystemOS" localSheetId="8">#REF!</definedName>
    <definedName name="SystemOS">#REF!</definedName>
    <definedName name="SystemSP" localSheetId="9">#REF!</definedName>
    <definedName name="SystemSP" localSheetId="10">#REF!</definedName>
    <definedName name="SystemSP" localSheetId="8">#REF!</definedName>
    <definedName name="SystemSP">#REF!</definedName>
    <definedName name="Top_10_Equipment_List" localSheetId="9">'[1]Data - Main'!#REF!</definedName>
    <definedName name="Top_10_Equipment_List" localSheetId="10">'[1]Data - Main'!#REF!</definedName>
    <definedName name="Top_10_Equipment_List" localSheetId="8">'[1]Data - Main'!#REF!</definedName>
    <definedName name="Top_10_Equipment_List">'[1]Data - Main'!#REF!</definedName>
    <definedName name="Top_10_Margin_List" localSheetId="9">'[1]Data - Main'!#REF!</definedName>
    <definedName name="Top_10_Margin_List" localSheetId="10">'[1]Data - Main'!#REF!</definedName>
    <definedName name="Top_10_Margin_List" localSheetId="8">'[1]Data - Main'!#REF!</definedName>
    <definedName name="Top_10_Margin_List">'[1]Data - Main'!#REF!</definedName>
    <definedName name="Top_10_Safety_List" localSheetId="9">'[1]Data - Main'!#REF!</definedName>
    <definedName name="Top_10_Safety_List" localSheetId="10">'[1]Data - Main'!#REF!</definedName>
    <definedName name="Top_10_Safety_List" localSheetId="8">'[1]Data - Main'!#REF!</definedName>
    <definedName name="Top_10_Safety_List">'[1]Data - Main'!#REF!</definedName>
    <definedName name="TotalCurrentForecast" localSheetId="9">'[1]Data - Main'!#REF!</definedName>
    <definedName name="TotalCurrentForecast" localSheetId="10">'[1]Data - Main'!#REF!</definedName>
    <definedName name="TotalCurrentForecast" localSheetId="8">'[1]Data - Main'!#REF!</definedName>
    <definedName name="TotalCurrentForecast">'[1]Data - Main'!#REF!</definedName>
    <definedName name="WaterfallFlag" localSheetId="9">'[1]Data - Main'!#REF!</definedName>
    <definedName name="WaterfallFlag" localSheetId="10">'[1]Data - Main'!#REF!</definedName>
    <definedName name="WaterfallFlag" localSheetId="8">'[1]Data - Main'!#REF!</definedName>
    <definedName name="WaterfallFlag">'[1]Data - Main'!#REF!</definedName>
    <definedName name="WaterfallHome" localSheetId="9">#REF!</definedName>
    <definedName name="WaterfallHome" localSheetId="10">#REF!</definedName>
    <definedName name="WaterfallHome" localSheetId="8">#REF!</definedName>
    <definedName name="WaterfallHome">#REF!</definedName>
    <definedName name="Year1SP" localSheetId="9">#REF!</definedName>
    <definedName name="Year1SP" localSheetId="10">#REF!</definedName>
    <definedName name="Year1SP" localSheetId="8">#REF!</definedName>
    <definedName name="Year1SP">#REF!</definedName>
    <definedName name="Year2SP" localSheetId="9">#REF!</definedName>
    <definedName name="Year2SP" localSheetId="10">#REF!</definedName>
    <definedName name="Year2SP" localSheetId="8">#REF!</definedName>
    <definedName name="Year2SP">#REF!</definedName>
    <definedName name="Year3SP" localSheetId="9">#REF!</definedName>
    <definedName name="Year3SP" localSheetId="10">#REF!</definedName>
    <definedName name="Year3SP" localSheetId="8">#REF!</definedName>
    <definedName name="Year3SP">#REF!</definedName>
    <definedName name="Year4SP" localSheetId="9">#REF!</definedName>
    <definedName name="Year4SP" localSheetId="10">#REF!</definedName>
    <definedName name="Year4SP" localSheetId="8">#REF!</definedName>
    <definedName name="Year4SP">#REF!</definedName>
    <definedName name="Year5SP" localSheetId="9">#REF!</definedName>
    <definedName name="Year5SP" localSheetId="10">#REF!</definedName>
    <definedName name="Year5SP" localSheetId="8">#REF!</definedName>
    <definedName name="Year5SP">#REF!</definedName>
    <definedName name="Year6SP" localSheetId="9">#REF!</definedName>
    <definedName name="Year6SP" localSheetId="10">#REF!</definedName>
    <definedName name="Year6SP" localSheetId="8">#REF!</definedName>
    <definedName name="Year6SP">#REF!</definedName>
    <definedName name="Year7SP" localSheetId="9">#REF!</definedName>
    <definedName name="Year7SP" localSheetId="10">#REF!</definedName>
    <definedName name="Year7SP" localSheetId="8">#REF!</definedName>
    <definedName name="Year7SP">#REF!</definedName>
    <definedName name="Year8SP" localSheetId="9">#REF!</definedName>
    <definedName name="Year8SP" localSheetId="10">#REF!</definedName>
    <definedName name="Year8SP" localSheetId="8">#REF!</definedName>
    <definedName name="Year8SP">#REF!</definedName>
    <definedName name="Year9SP" localSheetId="9">#REF!</definedName>
    <definedName name="Year9SP" localSheetId="10">#REF!</definedName>
    <definedName name="Year9SP" localSheetId="8">#REF!</definedName>
    <definedName name="Year9SP">#REF!</definedName>
  </definedNames>
  <calcPr calcId="162913" fullCalcOnLoad="1"/>
</workbook>
</file>

<file path=xl/calcChain.xml><?xml version="1.0" encoding="utf-8"?>
<calcChain xmlns="http://schemas.openxmlformats.org/spreadsheetml/2006/main">
  <c r="B13" i="6" l="1"/>
  <c r="C15" i="14"/>
  <c r="O15" i="14"/>
  <c r="O17" i="14"/>
  <c r="O21" i="14"/>
  <c r="AQ4" i="22"/>
  <c r="BB4" i="22"/>
  <c r="BC4" i="22"/>
  <c r="BD4" i="22"/>
  <c r="BF4" i="22"/>
  <c r="BE4" i="22"/>
  <c r="AQ5" i="22"/>
  <c r="BC5" i="22"/>
  <c r="BB5" i="22"/>
  <c r="BB10" i="22"/>
  <c r="BD5" i="22"/>
  <c r="BE5" i="22"/>
  <c r="BF5" i="22"/>
  <c r="AQ6" i="22"/>
  <c r="BB6" i="22"/>
  <c r="BC6" i="22"/>
  <c r="BD6" i="22"/>
  <c r="BF6" i="22"/>
  <c r="BE6" i="22"/>
  <c r="AQ7" i="22"/>
  <c r="BC7" i="22"/>
  <c r="BB7" i="22"/>
  <c r="BD7" i="22"/>
  <c r="AQ8" i="22"/>
  <c r="BB8" i="22"/>
  <c r="BC8" i="22"/>
  <c r="BD8" i="22"/>
  <c r="BE8" i="22"/>
  <c r="BF8" i="22"/>
  <c r="AQ9" i="22"/>
  <c r="BB9" i="22"/>
  <c r="BD9" i="22"/>
  <c r="C10" i="22"/>
  <c r="D10" i="22"/>
  <c r="E10" i="22"/>
  <c r="F10" i="22"/>
  <c r="G10" i="22"/>
  <c r="H10" i="22"/>
  <c r="I10" i="22"/>
  <c r="J10" i="22"/>
  <c r="K10" i="22"/>
  <c r="L10" i="22"/>
  <c r="M10" i="22"/>
  <c r="N10" i="22"/>
  <c r="O10" i="22"/>
  <c r="P10" i="22"/>
  <c r="Q10" i="22"/>
  <c r="R10" i="22"/>
  <c r="S10" i="22"/>
  <c r="T10" i="22"/>
  <c r="U10" i="22"/>
  <c r="V10" i="22"/>
  <c r="W10" i="22"/>
  <c r="X10" i="22"/>
  <c r="Y10" i="22"/>
  <c r="Z10" i="22"/>
  <c r="AA10" i="22"/>
  <c r="AB10" i="22"/>
  <c r="AC10" i="22"/>
  <c r="AD10" i="22"/>
  <c r="AE10" i="22"/>
  <c r="AF10" i="22"/>
  <c r="AG10" i="22"/>
  <c r="AH10" i="22"/>
  <c r="AI10" i="22"/>
  <c r="AJ10" i="22"/>
  <c r="AK10" i="22"/>
  <c r="AL10" i="22"/>
  <c r="AM10" i="22"/>
  <c r="AN10" i="22"/>
  <c r="AO10" i="22"/>
  <c r="AP10" i="22"/>
  <c r="AR10" i="22"/>
  <c r="AS10" i="22"/>
  <c r="AT10" i="22"/>
  <c r="AU10" i="22"/>
  <c r="AV10" i="22"/>
  <c r="AW10" i="22"/>
  <c r="AX10" i="22"/>
  <c r="AY10" i="22"/>
  <c r="AZ10" i="22"/>
  <c r="BA10" i="22"/>
  <c r="C12" i="22"/>
  <c r="D12" i="22"/>
  <c r="E12" i="22"/>
  <c r="F12" i="22"/>
  <c r="G12" i="22"/>
  <c r="H12" i="22"/>
  <c r="I12" i="22"/>
  <c r="J12" i="22"/>
  <c r="K12" i="22"/>
  <c r="L12" i="22"/>
  <c r="M12" i="22"/>
  <c r="N12" i="22"/>
  <c r="O12" i="22"/>
  <c r="P12" i="22"/>
  <c r="Q12" i="22"/>
  <c r="R12" i="22"/>
  <c r="S12" i="22"/>
  <c r="T12" i="22"/>
  <c r="U12" i="22"/>
  <c r="V12" i="22"/>
  <c r="W12" i="22"/>
  <c r="X12" i="22"/>
  <c r="Y12" i="22"/>
  <c r="Z12" i="22"/>
  <c r="AA12" i="22"/>
  <c r="AB12" i="22"/>
  <c r="AC12" i="22"/>
  <c r="AD12" i="22"/>
  <c r="AE12" i="22"/>
  <c r="AF12" i="22"/>
  <c r="AG12" i="22"/>
  <c r="BD12" i="22"/>
  <c r="AH12" i="22"/>
  <c r="AI12" i="22"/>
  <c r="AJ12" i="22"/>
  <c r="AK12" i="22"/>
  <c r="AL12" i="22"/>
  <c r="AM12" i="22"/>
  <c r="AN12" i="22"/>
  <c r="AO12" i="22"/>
  <c r="AP12" i="22"/>
  <c r="AR12" i="22"/>
  <c r="AS12" i="22"/>
  <c r="AT12" i="22"/>
  <c r="AU12" i="22"/>
  <c r="AV12" i="22"/>
  <c r="AW12" i="22"/>
  <c r="AX12" i="22"/>
  <c r="AY12" i="22"/>
  <c r="AZ12" i="22"/>
  <c r="BA12" i="22"/>
  <c r="AQ16" i="22"/>
  <c r="BB16" i="22"/>
  <c r="BC16" i="22"/>
  <c r="BD16" i="22"/>
  <c r="BE16" i="22"/>
  <c r="BF16" i="22"/>
  <c r="AQ17" i="22"/>
  <c r="BB17" i="22"/>
  <c r="BD17" i="22"/>
  <c r="BD19" i="22"/>
  <c r="AQ18" i="22"/>
  <c r="BB18" i="22"/>
  <c r="BC18" i="22"/>
  <c r="BD18" i="22"/>
  <c r="BE18" i="22"/>
  <c r="BF18" i="22"/>
  <c r="C19" i="22"/>
  <c r="D19" i="22"/>
  <c r="E19" i="22"/>
  <c r="F19" i="22"/>
  <c r="G19" i="22"/>
  <c r="H19" i="22"/>
  <c r="I19" i="22"/>
  <c r="J19" i="22"/>
  <c r="K19" i="22"/>
  <c r="L19" i="22"/>
  <c r="M19" i="22"/>
  <c r="N19" i="22"/>
  <c r="O19" i="22"/>
  <c r="P19" i="22"/>
  <c r="Q19" i="22"/>
  <c r="R19" i="22"/>
  <c r="S19" i="22"/>
  <c r="T19" i="22"/>
  <c r="U19" i="22"/>
  <c r="V19" i="22"/>
  <c r="W19" i="22"/>
  <c r="X19" i="22"/>
  <c r="Y19" i="22"/>
  <c r="Z19" i="22"/>
  <c r="AA19" i="22"/>
  <c r="AB19" i="22"/>
  <c r="AC19" i="22"/>
  <c r="AD19" i="22"/>
  <c r="AE19" i="22"/>
  <c r="AF19" i="22"/>
  <c r="AG19" i="22"/>
  <c r="AH19" i="22"/>
  <c r="AI19" i="22"/>
  <c r="AJ19" i="22"/>
  <c r="AK19" i="22"/>
  <c r="AL19" i="22"/>
  <c r="AM19" i="22"/>
  <c r="AN19" i="22"/>
  <c r="AO19" i="22"/>
  <c r="AP19" i="22"/>
  <c r="AQ19" i="22"/>
  <c r="AR19" i="22"/>
  <c r="AS19" i="22"/>
  <c r="AT19" i="22"/>
  <c r="AU19" i="22"/>
  <c r="AV19" i="22"/>
  <c r="AW19" i="22"/>
  <c r="AX19" i="22"/>
  <c r="AY19" i="22"/>
  <c r="AZ19" i="22"/>
  <c r="BA19" i="22"/>
  <c r="BB19" i="22"/>
  <c r="C21" i="22"/>
  <c r="D21" i="22"/>
  <c r="E21" i="22"/>
  <c r="F21" i="22"/>
  <c r="G21" i="22"/>
  <c r="H21" i="22"/>
  <c r="I21" i="22"/>
  <c r="J21" i="22"/>
  <c r="K21" i="22"/>
  <c r="L21" i="22"/>
  <c r="M21" i="22"/>
  <c r="N21" i="22"/>
  <c r="O21" i="22"/>
  <c r="P21" i="22"/>
  <c r="Q21" i="22"/>
  <c r="R21" i="22"/>
  <c r="S21" i="22"/>
  <c r="T21" i="22"/>
  <c r="U21" i="22"/>
  <c r="V21" i="22"/>
  <c r="W21" i="22"/>
  <c r="X21" i="22"/>
  <c r="Y21" i="22"/>
  <c r="Z21" i="22"/>
  <c r="AA21" i="22"/>
  <c r="AB21" i="22"/>
  <c r="AC21" i="22"/>
  <c r="AD21" i="22"/>
  <c r="AE21" i="22"/>
  <c r="BD21" i="22"/>
  <c r="AF21" i="22"/>
  <c r="AG21" i="22"/>
  <c r="AH21" i="22"/>
  <c r="AI21" i="22"/>
  <c r="AJ21" i="22"/>
  <c r="AK21" i="22"/>
  <c r="AL21" i="22"/>
  <c r="BE21" i="22"/>
  <c r="AM21" i="22"/>
  <c r="AN21" i="22"/>
  <c r="AO21" i="22"/>
  <c r="AP21" i="22"/>
  <c r="AQ21" i="22"/>
  <c r="AR21" i="22"/>
  <c r="AS21" i="22"/>
  <c r="AT21" i="22"/>
  <c r="AU21" i="22"/>
  <c r="AV21" i="22"/>
  <c r="AW21" i="22"/>
  <c r="AX21" i="22"/>
  <c r="AY21" i="22"/>
  <c r="AZ21" i="22"/>
  <c r="BA21" i="22"/>
  <c r="BB21" i="22"/>
  <c r="AQ25" i="22"/>
  <c r="BB25" i="22"/>
  <c r="BD25" i="22"/>
  <c r="AQ26" i="22"/>
  <c r="BB26" i="22"/>
  <c r="BB28" i="22"/>
  <c r="BB30" i="22"/>
  <c r="BC26" i="22"/>
  <c r="BD26" i="22"/>
  <c r="BE26" i="22"/>
  <c r="BF26" i="22"/>
  <c r="AQ27" i="22"/>
  <c r="BB27" i="22"/>
  <c r="BD27" i="22"/>
  <c r="C28" i="22"/>
  <c r="D28" i="22"/>
  <c r="E28" i="22"/>
  <c r="F28" i="22"/>
  <c r="G28" i="22"/>
  <c r="H28" i="22"/>
  <c r="I28" i="22"/>
  <c r="J28" i="22"/>
  <c r="K28" i="22"/>
  <c r="L28" i="22"/>
  <c r="M28" i="22"/>
  <c r="N28" i="22"/>
  <c r="O28" i="22"/>
  <c r="P28" i="22"/>
  <c r="Q28" i="22"/>
  <c r="R28" i="22"/>
  <c r="S28" i="22"/>
  <c r="T28" i="22"/>
  <c r="U28" i="22"/>
  <c r="V28" i="22"/>
  <c r="W28" i="22"/>
  <c r="X28" i="22"/>
  <c r="Y28" i="22"/>
  <c r="Z28" i="22"/>
  <c r="AA28" i="22"/>
  <c r="AB28" i="22"/>
  <c r="AC28" i="22"/>
  <c r="AD28" i="22"/>
  <c r="AE28" i="22"/>
  <c r="AF28" i="22"/>
  <c r="AG28" i="22"/>
  <c r="AH28" i="22"/>
  <c r="AI28" i="22"/>
  <c r="AJ28" i="22"/>
  <c r="AK28" i="22"/>
  <c r="AL28" i="22"/>
  <c r="AM28" i="22"/>
  <c r="AN28" i="22"/>
  <c r="AO28" i="22"/>
  <c r="AP28" i="22"/>
  <c r="AR28" i="22"/>
  <c r="AS28" i="22"/>
  <c r="AT28" i="22"/>
  <c r="AU28" i="22"/>
  <c r="AV28" i="22"/>
  <c r="AW28" i="22"/>
  <c r="AX28" i="22"/>
  <c r="AY28" i="22"/>
  <c r="AZ28" i="22"/>
  <c r="BA28" i="22"/>
  <c r="BD28" i="22"/>
  <c r="C30" i="22"/>
  <c r="D30" i="22"/>
  <c r="E30" i="22"/>
  <c r="F30" i="22"/>
  <c r="G30" i="22"/>
  <c r="H30" i="22"/>
  <c r="I30" i="22"/>
  <c r="J30" i="22"/>
  <c r="K30" i="22"/>
  <c r="L30" i="22"/>
  <c r="M30" i="22"/>
  <c r="N30" i="22"/>
  <c r="O30" i="22"/>
  <c r="P30" i="22"/>
  <c r="Q30" i="22"/>
  <c r="R30" i="22"/>
  <c r="S30" i="22"/>
  <c r="T30" i="22"/>
  <c r="U30" i="22"/>
  <c r="V30" i="22"/>
  <c r="W30" i="22"/>
  <c r="X30" i="22"/>
  <c r="Y30" i="22"/>
  <c r="Z30" i="22"/>
  <c r="AA30" i="22"/>
  <c r="AB30" i="22"/>
  <c r="AC30" i="22"/>
  <c r="AD30" i="22"/>
  <c r="AE30" i="22"/>
  <c r="AF30" i="22"/>
  <c r="AG30" i="22"/>
  <c r="BD30" i="22"/>
  <c r="AH30" i="22"/>
  <c r="AI30" i="22"/>
  <c r="AJ30" i="22"/>
  <c r="AK30" i="22"/>
  <c r="AL30" i="22"/>
  <c r="AM30" i="22"/>
  <c r="AN30" i="22"/>
  <c r="AO30" i="22"/>
  <c r="AP30" i="22"/>
  <c r="AR30" i="22"/>
  <c r="AS30" i="22"/>
  <c r="AT30" i="22"/>
  <c r="AU30" i="22"/>
  <c r="AV30" i="22"/>
  <c r="AW30" i="22"/>
  <c r="AX30" i="22"/>
  <c r="AY30" i="22"/>
  <c r="AZ30" i="22"/>
  <c r="BA30" i="22"/>
  <c r="AQ34" i="22"/>
  <c r="BB34" i="22"/>
  <c r="BC34" i="22"/>
  <c r="BD34" i="22"/>
  <c r="BE34" i="22"/>
  <c r="BF34" i="22"/>
  <c r="AQ35" i="22"/>
  <c r="BB35" i="22"/>
  <c r="BB37" i="22"/>
  <c r="BB39" i="22"/>
  <c r="BD35" i="22"/>
  <c r="BD37" i="22"/>
  <c r="BE35" i="22"/>
  <c r="BE37" i="22"/>
  <c r="AQ36" i="22"/>
  <c r="BB36" i="22"/>
  <c r="BC36" i="22"/>
  <c r="BD36" i="22"/>
  <c r="BE36" i="22"/>
  <c r="BF36" i="22"/>
  <c r="C37" i="22"/>
  <c r="D37" i="22"/>
  <c r="E37" i="22"/>
  <c r="F37" i="22"/>
  <c r="G37" i="22"/>
  <c r="H37" i="22"/>
  <c r="I37" i="22"/>
  <c r="J37" i="22"/>
  <c r="K37" i="22"/>
  <c r="L37" i="22"/>
  <c r="M37" i="22"/>
  <c r="N37" i="22"/>
  <c r="O37" i="22"/>
  <c r="P37" i="22"/>
  <c r="Q37" i="22"/>
  <c r="R37" i="22"/>
  <c r="S37" i="22"/>
  <c r="T37" i="22"/>
  <c r="U37" i="22"/>
  <c r="V37" i="22"/>
  <c r="W37" i="22"/>
  <c r="X37" i="22"/>
  <c r="Y37" i="22"/>
  <c r="Z37" i="22"/>
  <c r="AA37" i="22"/>
  <c r="AB37" i="22"/>
  <c r="AC37" i="22"/>
  <c r="AD37" i="22"/>
  <c r="AE37" i="22"/>
  <c r="AF37" i="22"/>
  <c r="AG37" i="22"/>
  <c r="AH37" i="22"/>
  <c r="AI37" i="22"/>
  <c r="AJ37" i="22"/>
  <c r="AK37" i="22"/>
  <c r="AL37" i="22"/>
  <c r="AM37" i="22"/>
  <c r="AN37" i="22"/>
  <c r="AO37" i="22"/>
  <c r="AP37" i="22"/>
  <c r="AQ37" i="22"/>
  <c r="AR37" i="22"/>
  <c r="AS37" i="22"/>
  <c r="AT37" i="22"/>
  <c r="AU37" i="22"/>
  <c r="AV37" i="22"/>
  <c r="AW37" i="22"/>
  <c r="AX37" i="22"/>
  <c r="AY37" i="22"/>
  <c r="AZ37" i="22"/>
  <c r="BA37" i="22"/>
  <c r="C39" i="22"/>
  <c r="D39" i="22"/>
  <c r="E39" i="22"/>
  <c r="F39" i="22"/>
  <c r="G39" i="22"/>
  <c r="H39" i="22"/>
  <c r="I39" i="22"/>
  <c r="J39" i="22"/>
  <c r="K39" i="22"/>
  <c r="L39" i="22"/>
  <c r="M39" i="22"/>
  <c r="N39" i="22"/>
  <c r="O39" i="22"/>
  <c r="P39" i="22"/>
  <c r="Q39" i="22"/>
  <c r="R39" i="22"/>
  <c r="S39" i="22"/>
  <c r="T39" i="22"/>
  <c r="U39" i="22"/>
  <c r="V39" i="22"/>
  <c r="W39" i="22"/>
  <c r="X39" i="22"/>
  <c r="Y39" i="22"/>
  <c r="Z39" i="22"/>
  <c r="AA39" i="22"/>
  <c r="AB39" i="22"/>
  <c r="AC39" i="22"/>
  <c r="AD39" i="22"/>
  <c r="AE39" i="22"/>
  <c r="BD39" i="22"/>
  <c r="AF39" i="22"/>
  <c r="AG39" i="22"/>
  <c r="AH39" i="22"/>
  <c r="AI39" i="22"/>
  <c r="AJ39" i="22"/>
  <c r="AK39" i="22"/>
  <c r="AL39" i="22"/>
  <c r="BE39" i="22"/>
  <c r="AM39" i="22"/>
  <c r="AN39" i="22"/>
  <c r="AO39" i="22"/>
  <c r="AP39" i="22"/>
  <c r="AQ39" i="22"/>
  <c r="BF39" i="22"/>
  <c r="AR39" i="22"/>
  <c r="AS39" i="22"/>
  <c r="AT39" i="22"/>
  <c r="AU39" i="22"/>
  <c r="AV39" i="22"/>
  <c r="AW39" i="22"/>
  <c r="AX39" i="22"/>
  <c r="AY39" i="22"/>
  <c r="AZ39" i="22"/>
  <c r="BA39" i="22"/>
  <c r="AQ43" i="22"/>
  <c r="BB43" i="22"/>
  <c r="BD43" i="22"/>
  <c r="AQ44" i="22"/>
  <c r="BB44" i="22"/>
  <c r="BC44" i="22"/>
  <c r="BD44" i="22"/>
  <c r="BE44" i="22"/>
  <c r="BF44" i="22"/>
  <c r="AQ45" i="22"/>
  <c r="BB45" i="22"/>
  <c r="BD45" i="22"/>
  <c r="BE45" i="22"/>
  <c r="C46" i="22"/>
  <c r="D46" i="22"/>
  <c r="E46" i="22"/>
  <c r="F46" i="22"/>
  <c r="G46" i="22"/>
  <c r="H46" i="22"/>
  <c r="I46" i="22"/>
  <c r="J46" i="22"/>
  <c r="K46" i="22"/>
  <c r="L46" i="22"/>
  <c r="M46" i="22"/>
  <c r="N46" i="22"/>
  <c r="O46" i="22"/>
  <c r="P46" i="22"/>
  <c r="Q46" i="22"/>
  <c r="R46" i="22"/>
  <c r="S46" i="22"/>
  <c r="T46" i="22"/>
  <c r="U46" i="22"/>
  <c r="V46" i="22"/>
  <c r="W46" i="22"/>
  <c r="X46" i="22"/>
  <c r="Y46" i="22"/>
  <c r="Z46" i="22"/>
  <c r="AA46" i="22"/>
  <c r="AB46" i="22"/>
  <c r="AC46" i="22"/>
  <c r="AD46" i="22"/>
  <c r="AE46" i="22"/>
  <c r="AF46" i="22"/>
  <c r="AG46" i="22"/>
  <c r="AH46" i="22"/>
  <c r="AI46" i="22"/>
  <c r="AJ46" i="22"/>
  <c r="AK46" i="22"/>
  <c r="AL46" i="22"/>
  <c r="AM46" i="22"/>
  <c r="AN46" i="22"/>
  <c r="AO46" i="22"/>
  <c r="AP46" i="22"/>
  <c r="AR46" i="22"/>
  <c r="AS46" i="22"/>
  <c r="AT46" i="22"/>
  <c r="AU46" i="22"/>
  <c r="AV46" i="22"/>
  <c r="AW46" i="22"/>
  <c r="AX46" i="22"/>
  <c r="AY46" i="22"/>
  <c r="AZ46" i="22"/>
  <c r="BA46" i="22"/>
  <c r="BD46" i="22"/>
  <c r="C48" i="22"/>
  <c r="D48" i="22"/>
  <c r="E48" i="22"/>
  <c r="F48" i="22"/>
  <c r="G48" i="22"/>
  <c r="H48" i="22"/>
  <c r="I48" i="22"/>
  <c r="J48" i="22"/>
  <c r="K48" i="22"/>
  <c r="L48" i="22"/>
  <c r="M48" i="22"/>
  <c r="N48" i="22"/>
  <c r="O48" i="22"/>
  <c r="P48" i="22"/>
  <c r="Q48" i="22"/>
  <c r="R48" i="22"/>
  <c r="S48" i="22"/>
  <c r="T48" i="22"/>
  <c r="U48" i="22"/>
  <c r="V48" i="22"/>
  <c r="W48" i="22"/>
  <c r="X48" i="22"/>
  <c r="Y48" i="22"/>
  <c r="Z48" i="22"/>
  <c r="AA48" i="22"/>
  <c r="AB48" i="22"/>
  <c r="AC48" i="22"/>
  <c r="AD48" i="22"/>
  <c r="AE48" i="22"/>
  <c r="AF48" i="22"/>
  <c r="AG48" i="22"/>
  <c r="BD48" i="22"/>
  <c r="AH48" i="22"/>
  <c r="AI48" i="22"/>
  <c r="AJ48" i="22"/>
  <c r="AK48" i="22"/>
  <c r="AL48" i="22"/>
  <c r="AM48" i="22"/>
  <c r="AN48" i="22"/>
  <c r="AO48" i="22"/>
  <c r="AP48" i="22"/>
  <c r="AR48" i="22"/>
  <c r="AS48" i="22"/>
  <c r="AT48" i="22"/>
  <c r="AU48" i="22"/>
  <c r="AV48" i="22"/>
  <c r="AW48" i="22"/>
  <c r="AX48" i="22"/>
  <c r="AY48" i="22"/>
  <c r="AZ48" i="22"/>
  <c r="BA48" i="22"/>
  <c r="AR49" i="22"/>
  <c r="AS49" i="22"/>
  <c r="AT49" i="22"/>
  <c r="D22" i="20"/>
  <c r="E20" i="20"/>
  <c r="E18" i="20"/>
  <c r="E22" i="20"/>
  <c r="E16" i="20"/>
  <c r="D14" i="20"/>
  <c r="E14" i="20"/>
  <c r="E12" i="20"/>
  <c r="E8" i="20"/>
  <c r="D20" i="19"/>
  <c r="C20" i="19"/>
  <c r="B20" i="19"/>
  <c r="C19" i="19"/>
  <c r="B19" i="19"/>
  <c r="C17" i="19"/>
  <c r="B17" i="19"/>
  <c r="B21" i="19"/>
  <c r="D15" i="19"/>
  <c r="D17" i="19"/>
  <c r="C13" i="19"/>
  <c r="B13" i="19"/>
  <c r="D13" i="19"/>
  <c r="D12" i="19"/>
  <c r="D11" i="19"/>
  <c r="C9" i="19"/>
  <c r="C21" i="19"/>
  <c r="B9" i="19"/>
  <c r="D9" i="19"/>
  <c r="D8" i="19"/>
  <c r="D7" i="19"/>
  <c r="O20" i="14"/>
  <c r="D12" i="13"/>
  <c r="D16" i="13"/>
  <c r="C16" i="13"/>
  <c r="C20" i="13"/>
  <c r="C12" i="13"/>
  <c r="O13" i="14"/>
  <c r="O12" i="14"/>
  <c r="O11" i="14"/>
  <c r="O8" i="14"/>
  <c r="O7" i="14"/>
  <c r="O6" i="14"/>
  <c r="N15" i="14"/>
  <c r="M15" i="14"/>
  <c r="L15" i="14"/>
  <c r="K15" i="14"/>
  <c r="J15" i="14"/>
  <c r="I15" i="14"/>
  <c r="H15" i="14"/>
  <c r="G15" i="14"/>
  <c r="F15" i="14"/>
  <c r="E15" i="14"/>
  <c r="D15" i="14"/>
  <c r="E18" i="13"/>
  <c r="E14" i="13"/>
  <c r="E10" i="13"/>
  <c r="E6" i="13"/>
  <c r="C20" i="2"/>
  <c r="B20" i="2"/>
  <c r="C19" i="2"/>
  <c r="B19" i="2"/>
  <c r="D17" i="2"/>
  <c r="C17" i="2"/>
  <c r="C21" i="2"/>
  <c r="B17" i="2"/>
  <c r="B21" i="2"/>
  <c r="D15" i="2"/>
  <c r="D19" i="2"/>
  <c r="D13" i="2"/>
  <c r="C13" i="2"/>
  <c r="B13" i="2"/>
  <c r="D12" i="2"/>
  <c r="D20" i="2"/>
  <c r="D11" i="2"/>
  <c r="C9" i="2"/>
  <c r="B9" i="2"/>
  <c r="D9" i="2"/>
  <c r="D8" i="2"/>
  <c r="D7" i="2"/>
  <c r="D20" i="13"/>
  <c r="E16" i="13"/>
  <c r="E20" i="13"/>
  <c r="D21" i="2"/>
  <c r="E8" i="13"/>
  <c r="E12" i="13"/>
  <c r="D10" i="20"/>
  <c r="E10" i="20"/>
  <c r="D21" i="19"/>
  <c r="D19" i="19"/>
  <c r="BF37" i="22"/>
  <c r="BF21" i="22"/>
  <c r="BG7" i="22"/>
  <c r="BB46" i="22"/>
  <c r="BB48" i="22"/>
  <c r="BE25" i="22"/>
  <c r="BE17" i="22"/>
  <c r="BE19" i="22"/>
  <c r="BF19" i="22"/>
  <c r="BD10" i="22"/>
  <c r="AQ46" i="22"/>
  <c r="BC45" i="22"/>
  <c r="BC43" i="22"/>
  <c r="BC46" i="22"/>
  <c r="BC48" i="22"/>
  <c r="BC35" i="22"/>
  <c r="BC37" i="22"/>
  <c r="BC39" i="22"/>
  <c r="AQ28" i="22"/>
  <c r="BC27" i="22"/>
  <c r="BC25" i="22"/>
  <c r="BC28" i="22"/>
  <c r="BC30" i="22"/>
  <c r="BC17" i="22"/>
  <c r="BC19" i="22"/>
  <c r="BC21" i="22"/>
  <c r="AQ12" i="22"/>
  <c r="BC10" i="22"/>
  <c r="AQ10" i="22"/>
  <c r="BC9" i="22"/>
  <c r="BC12" i="22"/>
  <c r="BE43" i="22"/>
  <c r="BE46" i="22"/>
  <c r="BE27" i="22"/>
  <c r="BF27" i="22"/>
  <c r="BE9" i="22"/>
  <c r="BF9" i="22"/>
  <c r="BE7" i="22"/>
  <c r="BF45" i="22"/>
  <c r="BF43" i="22"/>
  <c r="BF35" i="22"/>
  <c r="BB12" i="22"/>
  <c r="BE12" i="22"/>
  <c r="BF12" i="22"/>
  <c r="BE28" i="22"/>
  <c r="BF28" i="22"/>
  <c r="BF17" i="22"/>
  <c r="BE10" i="22"/>
  <c r="BF10" i="22"/>
  <c r="BF7" i="22"/>
  <c r="AQ30" i="22"/>
  <c r="BF46" i="22"/>
  <c r="AQ48" i="22"/>
  <c r="BF25" i="22"/>
  <c r="BE48" i="22"/>
  <c r="BF48" i="22"/>
  <c r="BE30" i="22"/>
  <c r="BF30" i="22"/>
</calcChain>
</file>

<file path=xl/sharedStrings.xml><?xml version="1.0" encoding="utf-8"?>
<sst xmlns="http://schemas.openxmlformats.org/spreadsheetml/2006/main" count="222" uniqueCount="147">
  <si>
    <t>Total</t>
  </si>
  <si>
    <t>Total Rockport Plant</t>
  </si>
  <si>
    <t>1 - Total Cost for Rockport I&amp;M &amp; AEG projects is estimated at a 50% split</t>
  </si>
  <si>
    <t>3 - Allowance for Funds Used During Construction (AFUDC)</t>
  </si>
  <si>
    <t>SCR</t>
  </si>
  <si>
    <r>
      <t>Rockport U2 I&amp;M</t>
    </r>
    <r>
      <rPr>
        <vertAlign val="superscript"/>
        <sz val="10"/>
        <rFont val="Arial"/>
        <family val="2"/>
      </rPr>
      <t xml:space="preserve">1 </t>
    </r>
    <r>
      <rPr>
        <sz val="10"/>
        <rFont val="Arial"/>
        <family val="2"/>
      </rPr>
      <t>Direct Ownership Share</t>
    </r>
  </si>
  <si>
    <r>
      <t>Rockport U2 AEG</t>
    </r>
    <r>
      <rPr>
        <vertAlign val="superscript"/>
        <sz val="10"/>
        <rFont val="Arial"/>
        <family val="2"/>
      </rPr>
      <t xml:space="preserve">1 </t>
    </r>
    <r>
      <rPr>
        <sz val="10"/>
        <rFont val="Arial"/>
        <family val="2"/>
      </rPr>
      <t>Ownership Share</t>
    </r>
  </si>
  <si>
    <t>5 - For I&amp;M's direct ownership share, effective January 2015, I&amp;M records AFUDC on 100% of the FERC jurisdictional component</t>
  </si>
  <si>
    <t>2 - Historical Period represents costs incurred through March 31, 2020</t>
  </si>
  <si>
    <t>4 - Forecast Period from January 1, 2021 through December 31, 2021</t>
  </si>
  <si>
    <t>6 - Through end of Project (December 31, 2020)</t>
  </si>
  <si>
    <r>
      <t>Historical Period AFUDC</t>
    </r>
    <r>
      <rPr>
        <vertAlign val="superscript"/>
        <sz val="10"/>
        <rFont val="Arial"/>
        <family val="2"/>
      </rPr>
      <t>2,3,5</t>
    </r>
  </si>
  <si>
    <r>
      <t>Estimated Total AFUDC</t>
    </r>
    <r>
      <rPr>
        <vertAlign val="superscript"/>
        <sz val="10"/>
        <rFont val="Arial"/>
        <family val="2"/>
      </rPr>
      <t>3,5,6</t>
    </r>
  </si>
  <si>
    <r>
      <t>Estimated Project Total Cost</t>
    </r>
    <r>
      <rPr>
        <vertAlign val="superscript"/>
        <sz val="10"/>
        <rFont val="Arial"/>
        <family val="2"/>
      </rPr>
      <t>6</t>
    </r>
  </si>
  <si>
    <t>Phase II</t>
  </si>
  <si>
    <t>Phase III</t>
  </si>
  <si>
    <t>EAC</t>
  </si>
  <si>
    <t>Delta                                (EAC vs Phase III)</t>
  </si>
  <si>
    <t>Subtotal - Direct Construction Cost</t>
  </si>
  <si>
    <t>PME&amp;C</t>
  </si>
  <si>
    <t>Subtotal</t>
  </si>
  <si>
    <t>Risk Allocation*</t>
  </si>
  <si>
    <t xml:space="preserve">AEP Overhead Allocations </t>
  </si>
  <si>
    <t>Grand Total</t>
  </si>
  <si>
    <t>*  Phase II  Risk = 5.43% @ P90</t>
  </si>
  <si>
    <t>*  Phase III  Risk = 5.27% @ P90</t>
  </si>
  <si>
    <t>EAC = Estimate at Completion</t>
  </si>
  <si>
    <t>SCR = Selective Catalytic Reduction</t>
  </si>
  <si>
    <t>PME&amp;C = Project Management, Engineering &amp; Construction Management</t>
  </si>
  <si>
    <t>AFUDC is not included in the values above.</t>
  </si>
  <si>
    <t>*  EAC includes Actuals thru March 31, 2020</t>
  </si>
  <si>
    <r>
      <t>Forecast Period Estimated AFUDC</t>
    </r>
    <r>
      <rPr>
        <vertAlign val="superscript"/>
        <sz val="10"/>
        <rFont val="Arial"/>
        <family val="2"/>
      </rPr>
      <t>3,5</t>
    </r>
  </si>
  <si>
    <r>
      <t>Forecast April 2020 thru December 2020 Total Project Cost</t>
    </r>
    <r>
      <rPr>
        <vertAlign val="superscript"/>
        <sz val="10"/>
        <rFont val="Arial"/>
        <family val="2"/>
      </rPr>
      <t xml:space="preserve"> </t>
    </r>
    <r>
      <rPr>
        <sz val="10"/>
        <rFont val="Arial"/>
        <family val="2"/>
      </rPr>
      <t>Including AFUDC</t>
    </r>
  </si>
  <si>
    <t>Forecast Period Estimated Total Project Cost Including AFUDC</t>
  </si>
  <si>
    <r>
      <t>Historical Period Total Cost Including AFUDC</t>
    </r>
    <r>
      <rPr>
        <sz val="10"/>
        <rFont val="Arial"/>
        <family val="2"/>
      </rPr>
      <t/>
    </r>
  </si>
  <si>
    <t>Estimated Project Total Cost Including AFUDC</t>
  </si>
  <si>
    <r>
      <t>Forecast April 2020 thru December 2020 AFUDC</t>
    </r>
    <r>
      <rPr>
        <vertAlign val="superscript"/>
        <sz val="10"/>
        <rFont val="Arial"/>
        <family val="2"/>
      </rPr>
      <t>3,5</t>
    </r>
  </si>
  <si>
    <t>Forecast April 2020 thru December 2020 Project Cost</t>
  </si>
  <si>
    <r>
      <t>Forecast Period Estimated Project Cost</t>
    </r>
    <r>
      <rPr>
        <vertAlign val="superscript"/>
        <sz val="10"/>
        <rFont val="Arial"/>
        <family val="2"/>
      </rPr>
      <t>4</t>
    </r>
  </si>
  <si>
    <r>
      <t>Historical Period Project Cost</t>
    </r>
    <r>
      <rPr>
        <vertAlign val="superscript"/>
        <sz val="10"/>
        <rFont val="Arial"/>
        <family val="2"/>
      </rPr>
      <t>2</t>
    </r>
  </si>
  <si>
    <t>Rockport Unit 2 SCR Project
Actual Costs Incurred During Historical Period and Planned Expenditures for Forecast Period</t>
  </si>
  <si>
    <t xml:space="preserve">Rockport Unit 2 SCR Project
Total Rockport Plant Estimated Capital Costs, Excluding AFUDC </t>
  </si>
  <si>
    <t xml:space="preserve">Monthly Consumption - Prepared by Jason Echelbarger - Snapshot ID#436 - Based on Current Operational Forecast as of 5/19/2020  </t>
  </si>
  <si>
    <t>RP Unit 1</t>
  </si>
  <si>
    <t>Activated Carbon (Total Dollars)</t>
  </si>
  <si>
    <t>Anhydrous Ammonia (Total Dollars)</t>
  </si>
  <si>
    <t>Sodium Bicarbonate (Total Dollars)</t>
  </si>
  <si>
    <t>RP Unit 2</t>
  </si>
  <si>
    <t>Amount providedin FRP-3</t>
  </si>
  <si>
    <t>I&amp;M's 50% Share</t>
  </si>
  <si>
    <r>
      <t>Sent:</t>
    </r>
    <r>
      <rPr>
        <sz val="9"/>
        <rFont val="Calibri"/>
        <family val="2"/>
      </rPr>
      <t xml:space="preserve"> Friday, May 22, 2020 9:10 AM</t>
    </r>
  </si>
  <si>
    <r>
      <t>To:</t>
    </r>
    <r>
      <rPr>
        <sz val="9"/>
        <rFont val="Calibri"/>
        <family val="2"/>
      </rPr>
      <t xml:space="preserve"> Tara D Beske &lt;tdbeske@aep.com&gt;</t>
    </r>
  </si>
  <si>
    <r>
      <t>Cc:</t>
    </r>
    <r>
      <rPr>
        <sz val="9"/>
        <rFont val="Calibri"/>
        <family val="2"/>
      </rPr>
      <t xml:space="preserve"> Scott Weaver &lt;saweaver@aep.com&gt;; Jeffrey D Clark &lt;jdclark2@aep.com&gt;; David J Long &lt;djlong@aep.com&gt;</t>
    </r>
  </si>
  <si>
    <r>
      <t>Subject:</t>
    </r>
    <r>
      <rPr>
        <sz val="9"/>
        <rFont val="Calibri"/>
        <family val="2"/>
      </rPr>
      <t xml:space="preserve"> RE: Rockport Plant Emission Allowances - 2021 Forecast</t>
    </r>
  </si>
  <si>
    <t>Tara,</t>
  </si>
  <si>
    <t>Our last forecast shows the following costs of environmental compliance for I&amp;M for calendar year 2021. We did not anticipate the need to buy any allowances for compliance in 2021. Our expense occurs when we have emissions and subsequently surrender allowances that have a book value. The only I&amp;M allowances with a book value in the last forecast were Title IV SO2 and CSAPR OSNX.</t>
  </si>
  <si>
    <t xml:space="preserve">Title IV </t>
  </si>
  <si>
    <t>SO2        $857,000</t>
  </si>
  <si>
    <t>CSAPR</t>
  </si>
  <si>
    <t>SO2-1    $0</t>
  </si>
  <si>
    <t>ANNx    $0</t>
  </si>
  <si>
    <t>OSNx    $1,000</t>
  </si>
  <si>
    <t>Gain or offsets come from the sale of excess allowances. In the last forecast we estimated I&amp;M would sell 1,000 OSNx allowances at $50. So offsets are estimated to be $50,000.</t>
  </si>
  <si>
    <t>If you have questions, let me know.</t>
  </si>
  <si>
    <r>
      <t>TODD A MARCH</t>
    </r>
    <r>
      <rPr>
        <sz val="12"/>
        <color indexed="56"/>
        <rFont val="Times New Roman"/>
        <family val="1"/>
      </rPr>
      <t xml:space="preserve"> </t>
    </r>
    <r>
      <rPr>
        <sz val="8"/>
        <color indexed="10"/>
        <rFont val="Arial"/>
        <family val="2"/>
      </rPr>
      <t xml:space="preserve">| </t>
    </r>
    <r>
      <rPr>
        <b/>
        <sz val="10"/>
        <color indexed="23"/>
        <rFont val="Arial"/>
        <family val="2"/>
      </rPr>
      <t>ENVIRONMENTAL SPEC CONSULT</t>
    </r>
  </si>
  <si>
    <r>
      <t>TAMARCH@AEP.COM</t>
    </r>
    <r>
      <rPr>
        <u/>
        <sz val="10"/>
        <color indexed="12"/>
        <rFont val="Arial"/>
        <family val="2"/>
      </rPr>
      <t xml:space="preserve"> | A:8.200.6263 | C:614.743.3951 </t>
    </r>
  </si>
  <si>
    <t xml:space="preserve">1 RIVERSIDE PLAZA, COLUMBUS, OH 43215 </t>
  </si>
  <si>
    <r>
      <t>From:</t>
    </r>
    <r>
      <rPr>
        <u/>
        <sz val="10"/>
        <color indexed="12"/>
        <rFont val="Arial"/>
        <family val="2"/>
      </rPr>
      <t xml:space="preserve"> Todd A March &lt;tamarch@aep.com&gt;</t>
    </r>
  </si>
  <si>
    <r>
      <t>Sent:</t>
    </r>
    <r>
      <rPr>
        <sz val="9"/>
        <rFont val="Calibri"/>
        <family val="2"/>
      </rPr>
      <t xml:space="preserve"> Thursday, May 21, 2020 11:23 AM</t>
    </r>
  </si>
  <si>
    <r>
      <t>To:</t>
    </r>
    <r>
      <rPr>
        <u/>
        <sz val="10"/>
        <color indexed="12"/>
        <rFont val="Arial"/>
        <family val="2"/>
      </rPr>
      <t xml:space="preserve"> Tara D Beske &lt;tdbeske@aep.com&gt;</t>
    </r>
  </si>
  <si>
    <r>
      <t>Cc:</t>
    </r>
    <r>
      <rPr>
        <sz val="9"/>
        <rFont val="Calibri"/>
        <family val="2"/>
      </rPr>
      <t xml:space="preserve"> Jeffrey D Clark &lt;jdclark2@aep.com&gt;; David J Long &lt;djlong@aep.com&gt;; Scott Weaver &lt;saweaver@aep.com&gt;</t>
    </r>
  </si>
  <si>
    <r>
      <t>Subject:</t>
    </r>
    <r>
      <rPr>
        <sz val="9"/>
        <rFont val="Calibri"/>
        <family val="2"/>
      </rPr>
      <t xml:space="preserve"> Rockport Plant Emission Allowances - 2021 Forecast</t>
    </r>
  </si>
  <si>
    <t xml:space="preserve">Tara, Per your request, below are the 2021 Rockport total plant allowance allocations and forecasted emissions. </t>
  </si>
  <si>
    <r>
      <t xml:space="preserve">2021 CSAPR Allowance Allocations for Rockport Plant </t>
    </r>
    <r>
      <rPr>
        <sz val="9"/>
        <color indexed="56"/>
        <rFont val="Calibri"/>
        <family val="2"/>
      </rPr>
      <t> (CSAPR unit allocations are less than the unit budgets due to a small holdback for new sources. Any of the hold backs not used are returned to their assigned units. There are typically reissued allowances in each of the CSAPR programs but there are no guarantees there will be any in a given year. No reissuance allowances are shown in the quantity below. In 2019 AEP received 728 SO2, 377 ANNx and 73 OSNx allowances).</t>
    </r>
    <r>
      <rPr>
        <u/>
        <sz val="9"/>
        <color indexed="56"/>
        <rFont val="Calibri"/>
        <family val="2"/>
      </rPr>
      <t xml:space="preserve"> </t>
    </r>
  </si>
  <si>
    <t>SO2-1    31,021</t>
  </si>
  <si>
    <t>ANNx    19,660</t>
  </si>
  <si>
    <t>OSNx     3,791</t>
  </si>
  <si>
    <t>2021 Title IV Allowance Allocations for Rockport Plant</t>
  </si>
  <si>
    <t>SO2        66,122</t>
  </si>
  <si>
    <r>
      <t>2021 Forecasted Emissions for Rockport Plant</t>
    </r>
    <r>
      <rPr>
        <sz val="9"/>
        <color indexed="56"/>
        <rFont val="Calibri"/>
        <family val="2"/>
      </rPr>
      <t xml:space="preserve"> , Total Plant (tons, based on Q120_East 2021_BU_2114 Sources v10e forecast dated April 6, 2020)</t>
    </r>
  </si>
  <si>
    <t>SO2        5,684 (SO2 emissions consume from both the CSAPR and Title IV programs)</t>
  </si>
  <si>
    <t>ANNx    3,327</t>
  </si>
  <si>
    <t>OSNx     1,258</t>
  </si>
  <si>
    <t>If there are questions, let me know.</t>
  </si>
  <si>
    <r>
      <t>TODD A MARCH</t>
    </r>
    <r>
      <rPr>
        <sz val="9"/>
        <color indexed="56"/>
        <rFont val="Calibri"/>
        <family val="2"/>
      </rPr>
      <t xml:space="preserve"> </t>
    </r>
    <r>
      <rPr>
        <sz val="9"/>
        <color indexed="10"/>
        <rFont val="Calibri"/>
        <family val="2"/>
      </rPr>
      <t xml:space="preserve">| </t>
    </r>
    <r>
      <rPr>
        <b/>
        <sz val="9"/>
        <color indexed="23"/>
        <rFont val="Calibri"/>
        <family val="2"/>
      </rPr>
      <t>ENVIRONMENTAL SPEC CONSULT</t>
    </r>
  </si>
  <si>
    <t>Emissions Allowance Costs</t>
  </si>
  <si>
    <t>Total Emissions and Consumables</t>
  </si>
  <si>
    <t>I&amp;M's Share of</t>
  </si>
  <si>
    <t>Amount provided in testimony pg. 9</t>
  </si>
  <si>
    <t>Rockport Unit 2 SCR Project:                                                                                                                                                                      Actual Costs Incurred During Historical Period and Planned Expenditures for Forecast Period</t>
  </si>
  <si>
    <r>
      <t>Historical Period Project Costs</t>
    </r>
    <r>
      <rPr>
        <vertAlign val="superscript"/>
        <sz val="10"/>
        <rFont val="Arial"/>
        <family val="2"/>
      </rPr>
      <t>2</t>
    </r>
  </si>
  <si>
    <r>
      <t>Historical Period Total Cost Including AFUDC</t>
    </r>
    <r>
      <rPr>
        <vertAlign val="superscript"/>
        <sz val="10"/>
        <rFont val="Arial"/>
        <family val="2"/>
      </rPr>
      <t>2,3,5</t>
    </r>
    <r>
      <rPr>
        <sz val="10"/>
        <rFont val="Arial"/>
        <family val="2"/>
      </rPr>
      <t/>
    </r>
  </si>
  <si>
    <t>Forecast April 2020 thru Dec 2020 Project Cost</t>
  </si>
  <si>
    <t>Forecast April 2020 thru Dec 2020 AFUDC</t>
  </si>
  <si>
    <t>Forecast April 2020 thru Dec 2020 Total Cost Including AFUDC</t>
  </si>
  <si>
    <r>
      <t>Forecast Period Project Costs</t>
    </r>
    <r>
      <rPr>
        <vertAlign val="superscript"/>
        <sz val="10"/>
        <rFont val="Arial"/>
        <family val="2"/>
      </rPr>
      <t>4</t>
    </r>
  </si>
  <si>
    <r>
      <t>Forecast Period AFUDC</t>
    </r>
    <r>
      <rPr>
        <vertAlign val="superscript"/>
        <sz val="10"/>
        <rFont val="Arial"/>
        <family val="2"/>
      </rPr>
      <t>3,4,5</t>
    </r>
  </si>
  <si>
    <r>
      <t>Forecast Period Total Cost Including AFUDC</t>
    </r>
    <r>
      <rPr>
        <vertAlign val="superscript"/>
        <sz val="10"/>
        <rFont val="Arial"/>
        <family val="2"/>
      </rPr>
      <t>3,4,5</t>
    </r>
  </si>
  <si>
    <r>
      <t>Estimated Project Total Cost Including AFUDC</t>
    </r>
    <r>
      <rPr>
        <vertAlign val="superscript"/>
        <sz val="10"/>
        <rFont val="Arial"/>
        <family val="2"/>
      </rPr>
      <t>3,5,6</t>
    </r>
  </si>
  <si>
    <t xml:space="preserve">Rockport Unit 2 SCR  Project: Total Rockport Plant Estimated Project Capital Costs, Excluding AFUDC                                                                                                                                                                      Total Rockport Plant Estimated Project Capital Costs, Excluding AFUDC </t>
  </si>
  <si>
    <r>
      <t>From:</t>
    </r>
    <r>
      <rPr>
        <sz val="9"/>
        <color indexed="10"/>
        <rFont val="Calibri"/>
        <family val="2"/>
      </rPr>
      <t xml:space="preserve"> Todd A March &lt;tamarch@aep.com&gt;</t>
    </r>
  </si>
  <si>
    <t>Forecast April 2019 thru Sept 2019</t>
  </si>
  <si>
    <t>Forecast Oct 2019 thru DEC 2020</t>
  </si>
  <si>
    <t>Through 2016</t>
  </si>
  <si>
    <t>Historical Period Totals</t>
  </si>
  <si>
    <t>Forecast Through End of Project Total</t>
  </si>
  <si>
    <t>Project Total (Actuals + Forecast)</t>
  </si>
  <si>
    <t>Forecast April 1, 2018 thru Sept 30, 2019</t>
  </si>
  <si>
    <t>Forecast Oct1,2019 thru Aug. 20120</t>
  </si>
  <si>
    <t>Project Total (Actuals + Forecast thru Sept 2019 + Forecast Oct 2019 thru Aug. 2020.</t>
  </si>
  <si>
    <t>U2 Cashflow</t>
  </si>
  <si>
    <t>Controllable (I&amp;M)</t>
  </si>
  <si>
    <t>Controllable (AEG)</t>
  </si>
  <si>
    <t>Allocations (I&amp;M)</t>
  </si>
  <si>
    <t>Allocations (AEG)</t>
  </si>
  <si>
    <t>AFUDC (I&amp;M)</t>
  </si>
  <si>
    <t>AFUDC (AEG)</t>
  </si>
  <si>
    <t>Total RP U2 Cashflow SCR</t>
  </si>
  <si>
    <t>U2 CWIP (I&amp;M)</t>
  </si>
  <si>
    <t>CWIP Controllable (I&amp;M)</t>
  </si>
  <si>
    <t>CWIP (I&amp;M) Total</t>
  </si>
  <si>
    <t>Total RP U2 CWIP (I&amp;M) SCR</t>
  </si>
  <si>
    <t>U2 CWIP (AEG)</t>
  </si>
  <si>
    <t>CWIP Controllable (AEG)</t>
  </si>
  <si>
    <t>CWIP (AEG) Total</t>
  </si>
  <si>
    <t>Total RP U2 CWIP (AEG) SCR</t>
  </si>
  <si>
    <t>U2 EPIS (I&amp;M)</t>
  </si>
  <si>
    <t>EPIS Controllable (I&amp;M)</t>
  </si>
  <si>
    <t>EPIS (I&amp;M) Total</t>
  </si>
  <si>
    <t>Total RP U2 EPIS (I&amp;M) SCR</t>
  </si>
  <si>
    <t>U2 EPIS (AEG)</t>
  </si>
  <si>
    <t>EPIS Controllable (AEG)</t>
  </si>
  <si>
    <t>EPIS (AEG) Total</t>
  </si>
  <si>
    <t>Total RP U2 EPIS (AEG) SCR</t>
  </si>
  <si>
    <t>6 - Through end of Project (December 31, 2021)</t>
  </si>
  <si>
    <t>Environmental Allowances</t>
  </si>
  <si>
    <t>Anhydrous Ammonia</t>
  </si>
  <si>
    <t>Sodium Bicarbonate</t>
  </si>
  <si>
    <t>Activated Carbon</t>
  </si>
  <si>
    <t>Total I&amp;M Share</t>
  </si>
  <si>
    <t xml:space="preserve">1 - Forecast Period is January 1, 2021 through December 31, 2021. </t>
  </si>
  <si>
    <t xml:space="preserve">2 - I&amp;M's Share of Total Rockport Plant Consumables and Environmental Allowance Expenses. </t>
  </si>
  <si>
    <r>
      <t>Estimated Total</t>
    </r>
    <r>
      <rPr>
        <b/>
        <vertAlign val="superscript"/>
        <sz val="10"/>
        <rFont val="Arial"/>
        <family val="2"/>
      </rPr>
      <t>2</t>
    </r>
  </si>
  <si>
    <r>
      <t xml:space="preserve">
Total Rockport Plant
Forecast Period</t>
    </r>
    <r>
      <rPr>
        <b/>
        <vertAlign val="superscript"/>
        <sz val="10"/>
        <rFont val="Arial"/>
        <family val="2"/>
      </rPr>
      <t xml:space="preserve">1 </t>
    </r>
    <r>
      <rPr>
        <b/>
        <sz val="10"/>
        <rFont val="Arial"/>
        <family val="2"/>
      </rPr>
      <t>Consumables and Environmental Allowance Expenses</t>
    </r>
  </si>
  <si>
    <t>Indiana Michigan Power Company</t>
  </si>
  <si>
    <t>Cause No. 44871 ECR 4</t>
  </si>
  <si>
    <t>Pifer Workpaper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</si>
</sst>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4" formatCode="_(&quot;$&quot;* #,##0.00_);_(&quot;$&quot;* \(#,##0.00\);_(&quot;$&quot;* &quot;-&quot;??_);_(@_)"/>
    <numFmt numFmtId="43" formatCode="_(* #,##0.00_);_(* \(#,##0.00\);_(* &quot;-&quot;??_);_(@_)"/>
    <numFmt numFmtId="164" formatCode="&quot;$&quot;#,##0"/>
    <numFmt numFmtId="166" formatCode="&quot;$&quot;#,##0.00"/>
    <numFmt numFmtId="175" formatCode="mm\/dd\/yyyy"/>
    <numFmt numFmtId="178" formatCode="0.000%"/>
  </numFmts>
  <fonts count="82">
    <font>
      <sz val="10"/>
      <name val="Arial"/>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sz val="10"/>
      <color indexed="8"/>
      <name val="MS Sans Serif"/>
      <family val="2"/>
    </font>
    <font>
      <sz val="10"/>
      <name val="MS Sans Serif"/>
      <family val="2"/>
    </font>
    <font>
      <b/>
      <sz val="10"/>
      <name val="MS Sans Serif"/>
      <family val="2"/>
    </font>
    <font>
      <b/>
      <sz val="10"/>
      <name val="Arial"/>
      <family val="2"/>
    </font>
    <font>
      <vertAlign val="superscript"/>
      <sz val="10"/>
      <name val="Arial"/>
      <family val="2"/>
    </font>
    <font>
      <sz val="10"/>
      <name val="Arial"/>
      <family val="2"/>
    </font>
    <font>
      <sz val="8"/>
      <name val="Arial"/>
      <family val="2"/>
    </font>
    <font>
      <sz val="10"/>
      <name val="Arial"/>
      <family val="2"/>
    </font>
    <font>
      <sz val="11"/>
      <name val="ＭＳ 明朝"/>
      <family val="1"/>
      <charset val="128"/>
    </font>
    <font>
      <sz val="10"/>
      <name val="Arial"/>
      <family val="2"/>
    </font>
    <font>
      <sz val="6"/>
      <color indexed="8"/>
      <name val="Arial"/>
      <family val="2"/>
    </font>
    <font>
      <b/>
      <sz val="12"/>
      <color indexed="8"/>
      <name val="Arial"/>
      <family val="2"/>
    </font>
    <font>
      <b/>
      <sz val="11"/>
      <color indexed="8"/>
      <name val="Arial"/>
      <family val="2"/>
    </font>
    <font>
      <b/>
      <sz val="10"/>
      <color indexed="8"/>
      <name val="Arial"/>
      <family val="2"/>
    </font>
    <font>
      <sz val="9"/>
      <color indexed="8"/>
      <name val="Arial"/>
      <family val="2"/>
    </font>
    <font>
      <sz val="11"/>
      <color indexed="8"/>
      <name val="Arial"/>
      <family val="2"/>
    </font>
    <font>
      <sz val="11"/>
      <name val="Arial"/>
      <family val="2"/>
    </font>
    <font>
      <b/>
      <sz val="9"/>
      <name val="Calibri"/>
      <family val="2"/>
    </font>
    <font>
      <sz val="9"/>
      <name val="Calibri"/>
      <family val="2"/>
    </font>
    <font>
      <sz val="9"/>
      <color indexed="56"/>
      <name val="Calibri"/>
      <family val="2"/>
    </font>
    <font>
      <u/>
      <sz val="9"/>
      <color indexed="56"/>
      <name val="Calibri"/>
      <family val="2"/>
    </font>
    <font>
      <sz val="12"/>
      <color indexed="56"/>
      <name val="Times New Roman"/>
      <family val="1"/>
    </font>
    <font>
      <sz val="8"/>
      <color indexed="10"/>
      <name val="Arial"/>
      <family val="2"/>
    </font>
    <font>
      <b/>
      <sz val="10"/>
      <color indexed="23"/>
      <name val="Arial"/>
      <family val="2"/>
    </font>
    <font>
      <sz val="9"/>
      <color indexed="10"/>
      <name val="Calibri"/>
      <family val="2"/>
    </font>
    <font>
      <b/>
      <sz val="9"/>
      <color indexed="23"/>
      <name val="Calibri"/>
      <family val="2"/>
    </font>
    <font>
      <u/>
      <sz val="10"/>
      <color indexed="12"/>
      <name val="Arial"/>
      <family val="2"/>
    </font>
    <font>
      <sz val="9"/>
      <color indexed="10"/>
      <name val="Calibri"/>
      <family val="2"/>
    </font>
    <font>
      <sz val="7.5"/>
      <name val="Arial"/>
      <family val="2"/>
    </font>
    <font>
      <b/>
      <sz val="7.5"/>
      <name val="Arial"/>
      <family val="2"/>
    </font>
    <font>
      <b/>
      <vertAlign val="superscrip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9"/>
      <color theme="1"/>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rgb="FF00B050"/>
      <name val="Arial"/>
      <family val="2"/>
    </font>
    <font>
      <sz val="9"/>
      <color rgb="FF1F497D"/>
      <name val="Calibri"/>
      <family val="2"/>
    </font>
    <font>
      <u/>
      <sz val="9"/>
      <color rgb="FF1F497D"/>
      <name val="Calibri"/>
      <family val="2"/>
    </font>
    <font>
      <sz val="11"/>
      <color rgb="FF1F497D"/>
      <name val="Calibri"/>
      <family val="2"/>
    </font>
    <font>
      <b/>
      <sz val="10"/>
      <color rgb="FFDA291C"/>
      <name val="Arial"/>
      <family val="2"/>
    </font>
    <font>
      <sz val="8"/>
      <color rgb="FF707372"/>
      <name val="Arial"/>
      <family val="2"/>
    </font>
    <font>
      <b/>
      <sz val="9"/>
      <color rgb="FFDA291C"/>
      <name val="Calibri"/>
      <family val="2"/>
    </font>
    <font>
      <sz val="9"/>
      <color rgb="FF707372"/>
      <name val="Calibri"/>
      <family val="2"/>
    </font>
    <font>
      <b/>
      <sz val="12"/>
      <color rgb="FFFF0000"/>
      <name val="Arial"/>
      <family val="2"/>
    </font>
    <font>
      <b/>
      <sz val="9"/>
      <color rgb="FFFF0000"/>
      <name val="Calibri"/>
      <family val="2"/>
    </font>
    <font>
      <sz val="10"/>
      <color rgb="FFFF0000"/>
      <name val="Arial"/>
      <family val="2"/>
    </font>
    <font>
      <sz val="12"/>
      <color rgb="FF1F497D"/>
      <name val="Times New Roman"/>
      <family val="1"/>
    </font>
  </fonts>
  <fills count="6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9"/>
        <bgColor indexed="9"/>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9"/>
      </patternFill>
    </fill>
    <fill>
      <patternFill patternType="solid">
        <fgColor rgb="FFFFFF00"/>
        <bgColor indexed="64"/>
      </patternFill>
    </fill>
    <fill>
      <patternFill patternType="solid">
        <fgColor theme="9" tint="0.39997558519241921"/>
        <bgColor indexed="64"/>
      </patternFill>
    </fill>
    <fill>
      <patternFill patternType="solid">
        <fgColor theme="9" tint="0.39997558519241921"/>
        <bgColor indexed="9"/>
      </patternFill>
    </fill>
    <fill>
      <patternFill patternType="solid">
        <fgColor theme="6" tint="0.5999938962981048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tint="0.79998168889431442"/>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bottom/>
      <diagonal/>
    </border>
    <border>
      <left/>
      <right style="double">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56">
    <xf numFmtId="0" fontId="0" fillId="0" borderId="0"/>
    <xf numFmtId="0" fontId="19" fillId="0" borderId="0">
      <alignment vertical="top"/>
    </xf>
    <xf numFmtId="0" fontId="19" fillId="0" borderId="0">
      <alignment vertical="top"/>
    </xf>
    <xf numFmtId="0" fontId="19" fillId="0" borderId="0">
      <alignment vertical="top"/>
    </xf>
    <xf numFmtId="0" fontId="51" fillId="27" borderId="0" applyNumberFormat="0" applyBorder="0" applyAlignment="0" applyProtection="0"/>
    <xf numFmtId="0" fontId="1" fillId="2" borderId="0" applyNumberFormat="0" applyBorder="0" applyAlignment="0" applyProtection="0"/>
    <xf numFmtId="0" fontId="51" fillId="28" borderId="0" applyNumberFormat="0" applyBorder="0" applyAlignment="0" applyProtection="0"/>
    <xf numFmtId="0" fontId="1" fillId="3" borderId="0" applyNumberFormat="0" applyBorder="0" applyAlignment="0" applyProtection="0"/>
    <xf numFmtId="0" fontId="51" fillId="29" borderId="0" applyNumberFormat="0" applyBorder="0" applyAlignment="0" applyProtection="0"/>
    <xf numFmtId="0" fontId="1" fillId="4" borderId="0" applyNumberFormat="0" applyBorder="0" applyAlignment="0" applyProtection="0"/>
    <xf numFmtId="0" fontId="51" fillId="30" borderId="0" applyNumberFormat="0" applyBorder="0" applyAlignment="0" applyProtection="0"/>
    <xf numFmtId="0" fontId="1" fillId="5" borderId="0" applyNumberFormat="0" applyBorder="0" applyAlignment="0" applyProtection="0"/>
    <xf numFmtId="0" fontId="51" fillId="31" borderId="0" applyNumberFormat="0" applyBorder="0" applyAlignment="0" applyProtection="0"/>
    <xf numFmtId="0" fontId="1" fillId="6" borderId="0" applyNumberFormat="0" applyBorder="0" applyAlignment="0" applyProtection="0"/>
    <xf numFmtId="0" fontId="51" fillId="32" borderId="0" applyNumberFormat="0" applyBorder="0" applyAlignment="0" applyProtection="0"/>
    <xf numFmtId="0" fontId="1" fillId="7" borderId="0" applyNumberFormat="0" applyBorder="0" applyAlignment="0" applyProtection="0"/>
    <xf numFmtId="0" fontId="51" fillId="33" borderId="0" applyNumberFormat="0" applyBorder="0" applyAlignment="0" applyProtection="0"/>
    <xf numFmtId="0" fontId="1" fillId="8" borderId="0" applyNumberFormat="0" applyBorder="0" applyAlignment="0" applyProtection="0"/>
    <xf numFmtId="0" fontId="51" fillId="34" borderId="0" applyNumberFormat="0" applyBorder="0" applyAlignment="0" applyProtection="0"/>
    <xf numFmtId="0" fontId="1" fillId="9" borderId="0" applyNumberFormat="0" applyBorder="0" applyAlignment="0" applyProtection="0"/>
    <xf numFmtId="0" fontId="51" fillId="35" borderId="0" applyNumberFormat="0" applyBorder="0" applyAlignment="0" applyProtection="0"/>
    <xf numFmtId="0" fontId="1" fillId="10" borderId="0" applyNumberFormat="0" applyBorder="0" applyAlignment="0" applyProtection="0"/>
    <xf numFmtId="0" fontId="51" fillId="36" borderId="0" applyNumberFormat="0" applyBorder="0" applyAlignment="0" applyProtection="0"/>
    <xf numFmtId="0" fontId="1" fillId="5" borderId="0" applyNumberFormat="0" applyBorder="0" applyAlignment="0" applyProtection="0"/>
    <xf numFmtId="0" fontId="51" fillId="37" borderId="0" applyNumberFormat="0" applyBorder="0" applyAlignment="0" applyProtection="0"/>
    <xf numFmtId="0" fontId="1" fillId="8" borderId="0" applyNumberFormat="0" applyBorder="0" applyAlignment="0" applyProtection="0"/>
    <xf numFmtId="0" fontId="51" fillId="38" borderId="0" applyNumberFormat="0" applyBorder="0" applyAlignment="0" applyProtection="0"/>
    <xf numFmtId="0" fontId="1" fillId="11" borderId="0" applyNumberFormat="0" applyBorder="0" applyAlignment="0" applyProtection="0"/>
    <xf numFmtId="0" fontId="52" fillId="39" borderId="0" applyNumberFormat="0" applyBorder="0" applyAlignment="0" applyProtection="0"/>
    <xf numFmtId="0" fontId="3" fillId="12" borderId="0" applyNumberFormat="0" applyBorder="0" applyAlignment="0" applyProtection="0"/>
    <xf numFmtId="0" fontId="52" fillId="40" borderId="0" applyNumberFormat="0" applyBorder="0" applyAlignment="0" applyProtection="0"/>
    <xf numFmtId="0" fontId="3" fillId="9" borderId="0" applyNumberFormat="0" applyBorder="0" applyAlignment="0" applyProtection="0"/>
    <xf numFmtId="0" fontId="52" fillId="41" borderId="0" applyNumberFormat="0" applyBorder="0" applyAlignment="0" applyProtection="0"/>
    <xf numFmtId="0" fontId="3" fillId="10" borderId="0" applyNumberFormat="0" applyBorder="0" applyAlignment="0" applyProtection="0"/>
    <xf numFmtId="0" fontId="52" fillId="42" borderId="0" applyNumberFormat="0" applyBorder="0" applyAlignment="0" applyProtection="0"/>
    <xf numFmtId="0" fontId="3" fillId="13" borderId="0" applyNumberFormat="0" applyBorder="0" applyAlignment="0" applyProtection="0"/>
    <xf numFmtId="0" fontId="52" fillId="43" borderId="0" applyNumberFormat="0" applyBorder="0" applyAlignment="0" applyProtection="0"/>
    <xf numFmtId="0" fontId="3" fillId="14" borderId="0" applyNumberFormat="0" applyBorder="0" applyAlignment="0" applyProtection="0"/>
    <xf numFmtId="0" fontId="52" fillId="44" borderId="0" applyNumberFormat="0" applyBorder="0" applyAlignment="0" applyProtection="0"/>
    <xf numFmtId="0" fontId="3" fillId="15" borderId="0" applyNumberFormat="0" applyBorder="0" applyAlignment="0" applyProtection="0"/>
    <xf numFmtId="0" fontId="52" fillId="45" borderId="0" applyNumberFormat="0" applyBorder="0" applyAlignment="0" applyProtection="0"/>
    <xf numFmtId="0" fontId="3" fillId="16" borderId="0" applyNumberFormat="0" applyBorder="0" applyAlignment="0" applyProtection="0"/>
    <xf numFmtId="0" fontId="52" fillId="46" borderId="0" applyNumberFormat="0" applyBorder="0" applyAlignment="0" applyProtection="0"/>
    <xf numFmtId="0" fontId="3" fillId="17" borderId="0" applyNumberFormat="0" applyBorder="0" applyAlignment="0" applyProtection="0"/>
    <xf numFmtId="0" fontId="52" fillId="47" borderId="0" applyNumberFormat="0" applyBorder="0" applyAlignment="0" applyProtection="0"/>
    <xf numFmtId="0" fontId="3" fillId="18" borderId="0" applyNumberFormat="0" applyBorder="0" applyAlignment="0" applyProtection="0"/>
    <xf numFmtId="0" fontId="52" fillId="48" borderId="0" applyNumberFormat="0" applyBorder="0" applyAlignment="0" applyProtection="0"/>
    <xf numFmtId="0" fontId="3" fillId="13" borderId="0" applyNumberFormat="0" applyBorder="0" applyAlignment="0" applyProtection="0"/>
    <xf numFmtId="0" fontId="52" fillId="49" borderId="0" applyNumberFormat="0" applyBorder="0" applyAlignment="0" applyProtection="0"/>
    <xf numFmtId="0" fontId="3" fillId="14" borderId="0" applyNumberFormat="0" applyBorder="0" applyAlignment="0" applyProtection="0"/>
    <xf numFmtId="0" fontId="52" fillId="50" borderId="0" applyNumberFormat="0" applyBorder="0" applyAlignment="0" applyProtection="0"/>
    <xf numFmtId="0" fontId="3" fillId="19" borderId="0" applyNumberFormat="0" applyBorder="0" applyAlignment="0" applyProtection="0"/>
    <xf numFmtId="0" fontId="53" fillId="51" borderId="0" applyNumberFormat="0" applyBorder="0" applyAlignment="0" applyProtection="0"/>
    <xf numFmtId="0" fontId="4" fillId="3" borderId="0" applyNumberFormat="0" applyBorder="0" applyAlignment="0" applyProtection="0"/>
    <xf numFmtId="0" fontId="54" fillId="52" borderId="49" applyNumberFormat="0" applyAlignment="0" applyProtection="0"/>
    <xf numFmtId="0" fontId="5" fillId="20" borderId="1" applyNumberFormat="0" applyAlignment="0" applyProtection="0"/>
    <xf numFmtId="0" fontId="55" fillId="53" borderId="50" applyNumberFormat="0" applyAlignment="0" applyProtection="0"/>
    <xf numFmtId="0" fontId="6"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1"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51" fillId="0" borderId="0" applyFont="0" applyFill="0" applyBorder="0" applyAlignment="0" applyProtection="0"/>
    <xf numFmtId="43" fontId="2" fillId="0" borderId="0" applyFont="0" applyFill="0" applyBorder="0" applyAlignment="0" applyProtection="0"/>
    <xf numFmtId="43" fontId="2" fillId="0" borderId="0" applyNumberFormat="0" applyFill="0" applyBorder="0" applyAlignment="0" applyProtection="0"/>
    <xf numFmtId="43" fontId="2" fillId="0" borderId="0" applyNumberForma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43" fontId="5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2"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NumberFormat="0" applyFill="0" applyBorder="0" applyAlignment="0" applyProtection="0"/>
    <xf numFmtId="44" fontId="2" fillId="0" borderId="0" applyNumberFormat="0" applyFill="0" applyBorder="0" applyAlignment="0" applyProtection="0"/>
    <xf numFmtId="44" fontId="19" fillId="0" borderId="0" applyFont="0" applyFill="0" applyBorder="0" applyAlignment="0" applyProtection="0"/>
    <xf numFmtId="44" fontId="2" fillId="0" borderId="0" applyFont="0" applyFill="0" applyBorder="0" applyAlignment="0" applyProtection="0"/>
    <xf numFmtId="44" fontId="5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2"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2" fillId="0" borderId="0" applyNumberForma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25" fillId="0" borderId="0" applyFont="0" applyFill="0" applyBorder="0" applyAlignment="0" applyProtection="0"/>
    <xf numFmtId="44" fontId="2" fillId="0" borderId="0" applyFont="0" applyFill="0" applyBorder="0" applyAlignment="0" applyProtection="0"/>
    <xf numFmtId="0" fontId="56" fillId="0" borderId="0" applyNumberFormat="0" applyFill="0" applyBorder="0" applyAlignment="0" applyProtection="0"/>
    <xf numFmtId="0" fontId="7" fillId="0" borderId="0" applyNumberFormat="0" applyFill="0" applyBorder="0" applyAlignment="0" applyProtection="0"/>
    <xf numFmtId="38" fontId="21" fillId="0" borderId="0"/>
    <xf numFmtId="0" fontId="57" fillId="54" borderId="0" applyNumberFormat="0" applyBorder="0" applyAlignment="0" applyProtection="0"/>
    <xf numFmtId="0" fontId="8" fillId="4" borderId="0" applyNumberFormat="0" applyBorder="0" applyAlignment="0" applyProtection="0"/>
    <xf numFmtId="0" fontId="58" fillId="0" borderId="51" applyNumberFormat="0" applyFill="0" applyAlignment="0" applyProtection="0"/>
    <xf numFmtId="0" fontId="9" fillId="0" borderId="3" applyNumberFormat="0" applyFill="0" applyAlignment="0" applyProtection="0"/>
    <xf numFmtId="0" fontId="59" fillId="0" borderId="52" applyNumberFormat="0" applyFill="0" applyAlignment="0" applyProtection="0"/>
    <xf numFmtId="0" fontId="10" fillId="0" borderId="4" applyNumberFormat="0" applyFill="0" applyAlignment="0" applyProtection="0"/>
    <xf numFmtId="0" fontId="60" fillId="0" borderId="53" applyNumberFormat="0" applyFill="0" applyAlignment="0" applyProtection="0"/>
    <xf numFmtId="0" fontId="11" fillId="0" borderId="5" applyNumberFormat="0" applyFill="0" applyAlignment="0" applyProtection="0"/>
    <xf numFmtId="0" fontId="60" fillId="0" borderId="0" applyNumberFormat="0" applyFill="0" applyBorder="0" applyAlignment="0" applyProtection="0"/>
    <xf numFmtId="0" fontId="11" fillId="0" borderId="0" applyNumberFormat="0" applyFill="0" applyBorder="0" applyAlignment="0" applyProtection="0"/>
    <xf numFmtId="0" fontId="61" fillId="0" borderId="0" applyNumberFormat="0" applyFill="0" applyBorder="0" applyAlignment="0" applyProtection="0"/>
    <xf numFmtId="0" fontId="62" fillId="55" borderId="49" applyNumberFormat="0" applyAlignment="0" applyProtection="0"/>
    <xf numFmtId="0" fontId="12" fillId="7" borderId="1" applyNumberFormat="0" applyAlignment="0" applyProtection="0"/>
    <xf numFmtId="0" fontId="63" fillId="0" borderId="54" applyNumberFormat="0" applyFill="0" applyAlignment="0" applyProtection="0"/>
    <xf numFmtId="0" fontId="13" fillId="0" borderId="6" applyNumberFormat="0" applyFill="0" applyAlignment="0" applyProtection="0"/>
    <xf numFmtId="0" fontId="64" fillId="56" borderId="0" applyNumberFormat="0" applyBorder="0" applyAlignment="0" applyProtection="0"/>
    <xf numFmtId="0" fontId="14" fillId="22" borderId="0" applyNumberFormat="0" applyBorder="0" applyAlignment="0" applyProtection="0"/>
    <xf numFmtId="0" fontId="65"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xf numFmtId="0" fontId="51" fillId="0" borderId="0"/>
    <xf numFmtId="0" fontId="20" fillId="0" borderId="0"/>
    <xf numFmtId="0" fontId="2" fillId="0" borderId="0"/>
    <xf numFmtId="0" fontId="20" fillId="0" borderId="0"/>
    <xf numFmtId="0" fontId="2" fillId="0" borderId="0"/>
    <xf numFmtId="0" fontId="2" fillId="0" borderId="0"/>
    <xf numFmtId="0" fontId="51" fillId="0" borderId="0"/>
    <xf numFmtId="0" fontId="2" fillId="0" borderId="0"/>
    <xf numFmtId="0" fontId="51" fillId="0" borderId="0"/>
    <xf numFmtId="0" fontId="51" fillId="0" borderId="0"/>
    <xf numFmtId="0" fontId="51" fillId="0" borderId="0"/>
    <xf numFmtId="0" fontId="51" fillId="0" borderId="0"/>
    <xf numFmtId="0" fontId="51" fillId="57" borderId="55"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51" fillId="57" borderId="55" applyNumberFormat="0" applyFont="0" applyAlignment="0" applyProtection="0"/>
    <xf numFmtId="0" fontId="66" fillId="52" borderId="56" applyNumberFormat="0" applyAlignment="0" applyProtection="0"/>
    <xf numFmtId="0" fontId="15" fillId="20"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6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NumberFormat="0" applyFill="0" applyBorder="0" applyAlignment="0" applyProtection="0"/>
    <xf numFmtId="9" fontId="2" fillId="0" borderId="0" applyFont="0" applyFill="0" applyBorder="0" applyAlignment="0" applyProtection="0"/>
    <xf numFmtId="9" fontId="5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1" fillId="0" borderId="0" applyNumberFormat="0" applyFont="0" applyFill="0" applyBorder="0" applyAlignment="0" applyProtection="0">
      <alignment horizontal="left"/>
    </xf>
    <xf numFmtId="0" fontId="21" fillId="0" borderId="0" applyNumberFormat="0" applyFont="0" applyFill="0" applyBorder="0" applyAlignment="0" applyProtection="0">
      <alignment horizontal="left"/>
    </xf>
    <xf numFmtId="0" fontId="21" fillId="0" borderId="0" applyNumberFormat="0" applyFont="0" applyFill="0" applyBorder="0" applyAlignment="0" applyProtection="0">
      <alignment horizontal="left"/>
    </xf>
    <xf numFmtId="0" fontId="21" fillId="0" borderId="0" applyNumberFormat="0" applyFont="0" applyFill="0" applyBorder="0" applyAlignment="0" applyProtection="0">
      <alignment horizontal="left"/>
    </xf>
    <xf numFmtId="15" fontId="21" fillId="0" borderId="0" applyFont="0" applyFill="0" applyBorder="0" applyAlignment="0" applyProtection="0"/>
    <xf numFmtId="15" fontId="21" fillId="0" borderId="0" applyFont="0" applyFill="0" applyBorder="0" applyAlignment="0" applyProtection="0"/>
    <xf numFmtId="15" fontId="21" fillId="0" borderId="0" applyFont="0" applyFill="0" applyBorder="0" applyAlignment="0" applyProtection="0"/>
    <xf numFmtId="15" fontId="21" fillId="0" borderId="0" applyFont="0" applyFill="0" applyBorder="0" applyAlignment="0" applyProtection="0"/>
    <xf numFmtId="4" fontId="21" fillId="0" borderId="0" applyFont="0" applyFill="0" applyBorder="0" applyAlignment="0" applyProtection="0"/>
    <xf numFmtId="4" fontId="21" fillId="0" borderId="0" applyFont="0" applyFill="0" applyBorder="0" applyAlignment="0" applyProtection="0"/>
    <xf numFmtId="4" fontId="21" fillId="0" borderId="0" applyFont="0" applyFill="0" applyBorder="0" applyAlignment="0" applyProtection="0"/>
    <xf numFmtId="4" fontId="21" fillId="0" borderId="0" applyFont="0" applyFill="0" applyBorder="0" applyAlignment="0" applyProtection="0"/>
    <xf numFmtId="0" fontId="22" fillId="0" borderId="9">
      <alignment horizontal="center"/>
    </xf>
    <xf numFmtId="0" fontId="22" fillId="0" borderId="9">
      <alignment horizontal="center"/>
    </xf>
    <xf numFmtId="0" fontId="22" fillId="0" borderId="9">
      <alignment horizontal="center"/>
    </xf>
    <xf numFmtId="0" fontId="22" fillId="0" borderId="9">
      <alignment horizontal="center"/>
    </xf>
    <xf numFmtId="3" fontId="21" fillId="0" borderId="0" applyFont="0" applyFill="0" applyBorder="0" applyAlignment="0" applyProtection="0"/>
    <xf numFmtId="3" fontId="21" fillId="0" borderId="0" applyFont="0" applyFill="0" applyBorder="0" applyAlignment="0" applyProtection="0"/>
    <xf numFmtId="3" fontId="21" fillId="0" borderId="0" applyFont="0" applyFill="0" applyBorder="0" applyAlignment="0" applyProtection="0"/>
    <xf numFmtId="3" fontId="21" fillId="0" borderId="0" applyFont="0" applyFill="0" applyBorder="0" applyAlignment="0" applyProtection="0"/>
    <xf numFmtId="0" fontId="21" fillId="24" borderId="0" applyNumberFormat="0" applyFont="0" applyBorder="0" applyAlignment="0" applyProtection="0"/>
    <xf numFmtId="0" fontId="21" fillId="24" borderId="0" applyNumberFormat="0" applyFont="0" applyBorder="0" applyAlignment="0" applyProtection="0"/>
    <xf numFmtId="0" fontId="21" fillId="24" borderId="0" applyNumberFormat="0" applyFont="0" applyBorder="0" applyAlignment="0" applyProtection="0"/>
    <xf numFmtId="0" fontId="21" fillId="24" borderId="0" applyNumberFormat="0" applyFont="0" applyBorder="0" applyAlignment="0" applyProtection="0"/>
    <xf numFmtId="0" fontId="19" fillId="0" borderId="0">
      <alignment vertical="top"/>
    </xf>
    <xf numFmtId="0" fontId="67" fillId="0" borderId="0" applyNumberFormat="0" applyFill="0" applyBorder="0" applyAlignment="0" applyProtection="0"/>
    <xf numFmtId="0" fontId="16" fillId="0" borderId="0" applyNumberFormat="0" applyFill="0" applyBorder="0" applyAlignment="0" applyProtection="0"/>
    <xf numFmtId="0" fontId="68" fillId="0" borderId="57" applyNumberFormat="0" applyFill="0" applyAlignment="0" applyProtection="0"/>
    <xf numFmtId="0" fontId="17" fillId="0" borderId="10" applyNumberFormat="0" applyFill="0" applyAlignment="0" applyProtection="0"/>
    <xf numFmtId="0" fontId="69" fillId="0" borderId="0" applyNumberFormat="0" applyFill="0" applyBorder="0" applyAlignment="0" applyProtection="0"/>
    <xf numFmtId="0" fontId="18" fillId="0" borderId="0" applyNumberFormat="0" applyFill="0" applyBorder="0" applyAlignment="0" applyProtection="0"/>
    <xf numFmtId="40" fontId="28" fillId="0" borderId="0" applyFont="0" applyFill="0" applyBorder="0" applyAlignment="0" applyProtection="0"/>
    <xf numFmtId="38" fontId="28" fillId="0" borderId="0" applyFont="0" applyFill="0" applyBorder="0" applyAlignment="0" applyProtection="0"/>
    <xf numFmtId="0" fontId="28" fillId="0" borderId="0"/>
  </cellStyleXfs>
  <cellXfs count="269">
    <xf numFmtId="0" fontId="0" fillId="0" borderId="0" xfId="0"/>
    <xf numFmtId="0" fontId="2" fillId="0" borderId="11" xfId="0" applyFont="1" applyBorder="1" applyAlignment="1">
      <alignment horizontal="center" vertical="center" wrapText="1"/>
    </xf>
    <xf numFmtId="0" fontId="2" fillId="0" borderId="12" xfId="0" applyFont="1" applyBorder="1"/>
    <xf numFmtId="0" fontId="2" fillId="0" borderId="13" xfId="0" applyFont="1" applyBorder="1"/>
    <xf numFmtId="0" fontId="2" fillId="0" borderId="14" xfId="0" applyFont="1" applyBorder="1"/>
    <xf numFmtId="0" fontId="0" fillId="0" borderId="0" xfId="0" applyBorder="1"/>
    <xf numFmtId="0" fontId="26" fillId="0" borderId="0" xfId="0" applyFont="1" applyFill="1" applyBorder="1"/>
    <xf numFmtId="0" fontId="0" fillId="0" borderId="0" xfId="0" applyBorder="1" applyAlignment="1">
      <alignment wrapText="1"/>
    </xf>
    <xf numFmtId="0" fontId="26" fillId="0" borderId="0" xfId="0" applyFont="1" applyFill="1" applyBorder="1" applyAlignment="1"/>
    <xf numFmtId="0" fontId="0" fillId="0" borderId="0" xfId="0" applyAlignment="1"/>
    <xf numFmtId="0" fontId="26" fillId="0" borderId="0" xfId="0" applyFont="1" applyAlignment="1"/>
    <xf numFmtId="0" fontId="2" fillId="0" borderId="0" xfId="0" applyFont="1" applyBorder="1"/>
    <xf numFmtId="0" fontId="26" fillId="0" borderId="0"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vertical="center"/>
    </xf>
    <xf numFmtId="0" fontId="0" fillId="0" borderId="0" xfId="0" applyFill="1"/>
    <xf numFmtId="0" fontId="2" fillId="0" borderId="0" xfId="377" applyFont="1" applyFill="1" applyBorder="1"/>
    <xf numFmtId="0" fontId="2" fillId="0" borderId="15" xfId="377" applyFont="1" applyFill="1" applyBorder="1" applyAlignment="1">
      <alignment horizontal="center" vertical="center" wrapText="1"/>
    </xf>
    <xf numFmtId="42" fontId="2" fillId="0" borderId="0" xfId="377" applyNumberFormat="1" applyFont="1" applyFill="1" applyBorder="1" applyAlignment="1">
      <alignment horizontal="center"/>
    </xf>
    <xf numFmtId="42" fontId="2" fillId="0" borderId="0" xfId="377" applyNumberFormat="1" applyFont="1" applyFill="1" applyBorder="1" applyAlignment="1">
      <alignment horizontal="center" vertical="center"/>
    </xf>
    <xf numFmtId="0" fontId="23" fillId="0" borderId="0" xfId="377" applyFont="1" applyFill="1" applyBorder="1"/>
    <xf numFmtId="42" fontId="23" fillId="0" borderId="0" xfId="377" applyNumberFormat="1" applyFont="1" applyFill="1" applyBorder="1" applyAlignment="1">
      <alignment horizontal="center"/>
    </xf>
    <xf numFmtId="42" fontId="2" fillId="0" borderId="15" xfId="377" applyNumberFormat="1" applyFont="1" applyFill="1" applyBorder="1" applyAlignment="1">
      <alignment horizontal="center"/>
    </xf>
    <xf numFmtId="42" fontId="2" fillId="0" borderId="15" xfId="377" applyNumberFormat="1" applyFont="1" applyFill="1" applyBorder="1" applyAlignment="1">
      <alignment horizontal="center" vertical="center"/>
    </xf>
    <xf numFmtId="0" fontId="2" fillId="0" borderId="0" xfId="377" applyFont="1" applyFill="1" applyBorder="1" applyAlignment="1">
      <alignment horizontal="right"/>
    </xf>
    <xf numFmtId="10" fontId="2" fillId="0" borderId="0" xfId="493" applyNumberFormat="1" applyFont="1" applyFill="1" applyBorder="1"/>
    <xf numFmtId="42" fontId="2" fillId="0" borderId="0" xfId="377" applyNumberFormat="1" applyFont="1" applyFill="1" applyBorder="1"/>
    <xf numFmtId="0" fontId="23" fillId="0" borderId="0" xfId="377" applyFont="1" applyFill="1" applyBorder="1" applyAlignment="1">
      <alignment horizontal="right"/>
    </xf>
    <xf numFmtId="10" fontId="2" fillId="0" borderId="0" xfId="377" applyNumberFormat="1" applyFont="1" applyFill="1" applyBorder="1"/>
    <xf numFmtId="0" fontId="70" fillId="0" borderId="0" xfId="377" applyFont="1" applyFill="1" applyBorder="1"/>
    <xf numFmtId="0" fontId="2" fillId="0" borderId="0" xfId="377" applyFont="1" applyFill="1" applyBorder="1" applyAlignment="1">
      <alignment horizontal="center"/>
    </xf>
    <xf numFmtId="10" fontId="70" fillId="0" borderId="0" xfId="377" applyNumberFormat="1" applyFont="1" applyFill="1" applyBorder="1"/>
    <xf numFmtId="178" fontId="2" fillId="0" borderId="0" xfId="493" applyNumberFormat="1" applyFont="1" applyFill="1" applyBorder="1"/>
    <xf numFmtId="164" fontId="29" fillId="0" borderId="0" xfId="150" applyNumberFormat="1" applyFont="1" applyFill="1" applyBorder="1" applyAlignment="1">
      <alignment horizontal="center"/>
    </xf>
    <xf numFmtId="0" fontId="30" fillId="25" borderId="0" xfId="0" applyFont="1" applyFill="1" applyAlignment="1">
      <alignment vertical="center"/>
    </xf>
    <xf numFmtId="49" fontId="31" fillId="25" borderId="0" xfId="0" applyNumberFormat="1" applyFont="1" applyFill="1" applyAlignment="1">
      <alignment horizontal="center" vertical="center"/>
    </xf>
    <xf numFmtId="175" fontId="32" fillId="25" borderId="0" xfId="0" applyNumberFormat="1" applyFont="1" applyFill="1" applyAlignment="1">
      <alignment horizontal="left"/>
    </xf>
    <xf numFmtId="49" fontId="33" fillId="25" borderId="0" xfId="0" applyNumberFormat="1" applyFont="1" applyFill="1" applyAlignment="1">
      <alignment horizontal="left" vertical="center"/>
    </xf>
    <xf numFmtId="17" fontId="33" fillId="25" borderId="0" xfId="0" applyNumberFormat="1" applyFont="1" applyFill="1" applyAlignment="1">
      <alignment horizontal="center" vertical="center"/>
    </xf>
    <xf numFmtId="164" fontId="29" fillId="0" borderId="16" xfId="197" applyNumberFormat="1" applyFont="1" applyFill="1" applyBorder="1" applyAlignment="1">
      <alignment horizontal="center"/>
    </xf>
    <xf numFmtId="164" fontId="29" fillId="0" borderId="17" xfId="197" applyNumberFormat="1" applyFont="1" applyFill="1" applyBorder="1" applyAlignment="1">
      <alignment horizontal="center"/>
    </xf>
    <xf numFmtId="164" fontId="29" fillId="0" borderId="18" xfId="197" applyNumberFormat="1" applyFont="1" applyFill="1" applyBorder="1" applyAlignment="1">
      <alignment horizontal="center"/>
    </xf>
    <xf numFmtId="164" fontId="29" fillId="0" borderId="12" xfId="197" applyNumberFormat="1" applyFont="1" applyFill="1" applyBorder="1" applyAlignment="1">
      <alignment horizontal="center"/>
    </xf>
    <xf numFmtId="164" fontId="29" fillId="0" borderId="19" xfId="197" applyNumberFormat="1" applyFont="1" applyFill="1" applyBorder="1" applyAlignment="1">
      <alignment horizontal="center"/>
    </xf>
    <xf numFmtId="164" fontId="29" fillId="0" borderId="13" xfId="197" applyNumberFormat="1" applyFont="1" applyFill="1" applyBorder="1" applyAlignment="1">
      <alignment horizontal="center"/>
    </xf>
    <xf numFmtId="164" fontId="29" fillId="0" borderId="20" xfId="197" applyNumberFormat="1" applyFont="1" applyFill="1" applyBorder="1" applyAlignment="1">
      <alignment horizontal="center"/>
    </xf>
    <xf numFmtId="164" fontId="29" fillId="0" borderId="14" xfId="197" applyNumberFormat="1" applyFont="1" applyFill="1" applyBorder="1" applyAlignment="1">
      <alignment horizontal="center"/>
    </xf>
    <xf numFmtId="164" fontId="29" fillId="0" borderId="21" xfId="197" applyNumberFormat="1" applyFont="1" applyFill="1" applyBorder="1" applyAlignment="1">
      <alignment horizontal="center"/>
    </xf>
    <xf numFmtId="164" fontId="29" fillId="0" borderId="0" xfId="197" applyNumberFormat="1" applyFont="1" applyFill="1" applyBorder="1" applyAlignment="1">
      <alignment horizontal="center"/>
    </xf>
    <xf numFmtId="0" fontId="35" fillId="25" borderId="22" xfId="0" applyFont="1" applyFill="1" applyBorder="1" applyAlignment="1">
      <alignment vertical="center"/>
    </xf>
    <xf numFmtId="3" fontId="35" fillId="25" borderId="22" xfId="0" applyNumberFormat="1" applyFont="1" applyFill="1" applyBorder="1" applyAlignment="1">
      <alignment vertical="center"/>
    </xf>
    <xf numFmtId="49" fontId="34" fillId="25" borderId="0" xfId="0" applyNumberFormat="1" applyFont="1" applyFill="1" applyBorder="1" applyAlignment="1">
      <alignment horizontal="left" vertical="center"/>
    </xf>
    <xf numFmtId="3" fontId="34" fillId="25" borderId="0" xfId="0" applyNumberFormat="1" applyFont="1" applyFill="1" applyBorder="1" applyAlignment="1">
      <alignment horizontal="right" vertical="center"/>
    </xf>
    <xf numFmtId="49" fontId="34" fillId="25" borderId="22" xfId="0" applyNumberFormat="1" applyFont="1" applyFill="1" applyBorder="1" applyAlignment="1">
      <alignment horizontal="left" vertical="center"/>
    </xf>
    <xf numFmtId="3" fontId="34" fillId="25" borderId="22" xfId="0" applyNumberFormat="1" applyFont="1" applyFill="1" applyBorder="1" applyAlignment="1">
      <alignment horizontal="right" vertical="center"/>
    </xf>
    <xf numFmtId="0" fontId="35" fillId="25" borderId="0" xfId="0" applyFont="1" applyFill="1" applyAlignment="1">
      <alignment horizontal="center" vertical="center"/>
    </xf>
    <xf numFmtId="0" fontId="36" fillId="0" borderId="0" xfId="0" applyFont="1" applyAlignment="1">
      <alignment horizontal="center"/>
    </xf>
    <xf numFmtId="3" fontId="35" fillId="25" borderId="22" xfId="0" applyNumberFormat="1" applyFont="1" applyFill="1" applyBorder="1" applyAlignment="1">
      <alignment horizontal="center" vertical="center"/>
    </xf>
    <xf numFmtId="3" fontId="36" fillId="0" borderId="0" xfId="0" applyNumberFormat="1" applyFont="1" applyAlignment="1">
      <alignment horizontal="center"/>
    </xf>
    <xf numFmtId="3" fontId="35" fillId="58" borderId="22" xfId="0" applyNumberFormat="1" applyFont="1" applyFill="1" applyBorder="1" applyAlignment="1">
      <alignment horizontal="center" vertical="center"/>
    </xf>
    <xf numFmtId="0" fontId="0" fillId="59" borderId="0" xfId="0" applyFill="1"/>
    <xf numFmtId="0" fontId="2" fillId="0" borderId="0" xfId="0" applyFont="1"/>
    <xf numFmtId="0" fontId="0" fillId="60" borderId="0" xfId="0" applyFill="1"/>
    <xf numFmtId="44" fontId="2" fillId="0" borderId="0" xfId="377" applyNumberFormat="1" applyFont="1" applyFill="1" applyBorder="1"/>
    <xf numFmtId="164" fontId="0" fillId="0" borderId="0" xfId="0" applyNumberFormat="1"/>
    <xf numFmtId="3" fontId="35" fillId="0" borderId="22" xfId="0" applyNumberFormat="1" applyFont="1" applyFill="1" applyBorder="1" applyAlignment="1">
      <alignment horizontal="center" vertical="center"/>
    </xf>
    <xf numFmtId="3" fontId="35" fillId="0" borderId="0" xfId="0" applyNumberFormat="1" applyFont="1" applyFill="1" applyBorder="1" applyAlignment="1">
      <alignment horizontal="center" vertical="center"/>
    </xf>
    <xf numFmtId="0" fontId="37" fillId="0" borderId="0" xfId="0" applyFont="1" applyAlignment="1">
      <alignment vertical="center"/>
    </xf>
    <xf numFmtId="0" fontId="71" fillId="0" borderId="0" xfId="0" applyFont="1" applyAlignment="1">
      <alignment vertical="center"/>
    </xf>
    <xf numFmtId="0" fontId="72" fillId="0" borderId="0" xfId="0" applyFont="1" applyAlignment="1">
      <alignment vertical="center"/>
    </xf>
    <xf numFmtId="0" fontId="73" fillId="0" borderId="0" xfId="0" applyFont="1" applyAlignment="1">
      <alignment vertical="center"/>
    </xf>
    <xf numFmtId="0" fontId="74" fillId="0" borderId="0" xfId="0" applyFont="1" applyAlignment="1">
      <alignment vertical="center" wrapText="1"/>
    </xf>
    <xf numFmtId="0" fontId="61" fillId="0" borderId="0" xfId="354" applyAlignment="1">
      <alignment vertical="center" wrapText="1"/>
    </xf>
    <xf numFmtId="0" fontId="75" fillId="0" borderId="0" xfId="0" applyFont="1" applyAlignment="1">
      <alignment vertical="center" wrapText="1"/>
    </xf>
    <xf numFmtId="0" fontId="61" fillId="0" borderId="0" xfId="354" applyAlignment="1">
      <alignment vertical="center"/>
    </xf>
    <xf numFmtId="0" fontId="76" fillId="0" borderId="0" xfId="0" applyFont="1" applyAlignment="1">
      <alignment vertical="center" wrapText="1"/>
    </xf>
    <xf numFmtId="0" fontId="77" fillId="0" borderId="0" xfId="0" applyFont="1" applyAlignment="1">
      <alignment vertical="center" wrapText="1"/>
    </xf>
    <xf numFmtId="3" fontId="35" fillId="25" borderId="0" xfId="0" applyNumberFormat="1" applyFont="1" applyFill="1" applyBorder="1" applyAlignment="1">
      <alignment horizontal="center" vertical="center"/>
    </xf>
    <xf numFmtId="3" fontId="35" fillId="61" borderId="0" xfId="0" applyNumberFormat="1" applyFont="1" applyFill="1" applyBorder="1" applyAlignment="1">
      <alignment horizontal="center" vertical="center"/>
    </xf>
    <xf numFmtId="164" fontId="0" fillId="0" borderId="0" xfId="197" applyNumberFormat="1" applyFont="1" applyBorder="1" applyAlignment="1">
      <alignment horizontal="center"/>
    </xf>
    <xf numFmtId="164" fontId="0" fillId="0" borderId="0" xfId="0" applyNumberFormat="1" applyAlignment="1"/>
    <xf numFmtId="0" fontId="26" fillId="0" borderId="0" xfId="0" applyFont="1" applyFill="1" applyBorder="1" applyAlignment="1">
      <alignment vertical="top" wrapText="1"/>
    </xf>
    <xf numFmtId="0" fontId="0" fillId="0" borderId="0" xfId="0" applyAlignment="1">
      <alignment vertical="top" wrapText="1"/>
    </xf>
    <xf numFmtId="164" fontId="0" fillId="0" borderId="0" xfId="0" applyNumberFormat="1" applyAlignment="1">
      <alignment vertical="top" wrapText="1"/>
    </xf>
    <xf numFmtId="49" fontId="78" fillId="25" borderId="0" xfId="0" applyNumberFormat="1" applyFont="1" applyFill="1" applyAlignment="1">
      <alignment horizontal="left" vertical="center"/>
    </xf>
    <xf numFmtId="0" fontId="79" fillId="0" borderId="0" xfId="0" applyFont="1" applyAlignment="1">
      <alignment vertical="center"/>
    </xf>
    <xf numFmtId="0" fontId="80" fillId="0" borderId="0" xfId="0" applyFont="1"/>
    <xf numFmtId="0" fontId="48" fillId="0" borderId="0" xfId="362" applyFont="1" applyAlignment="1">
      <alignment horizontal="center" vertical="center" wrapText="1"/>
    </xf>
    <xf numFmtId="0" fontId="48" fillId="0" borderId="23" xfId="362" applyFont="1" applyBorder="1" applyAlignment="1">
      <alignment horizontal="center" vertical="center" wrapText="1"/>
    </xf>
    <xf numFmtId="0" fontId="49" fillId="0" borderId="24" xfId="362" applyFont="1" applyBorder="1" applyAlignment="1">
      <alignment vertical="center" wrapText="1"/>
    </xf>
    <xf numFmtId="0" fontId="2" fillId="0" borderId="0" xfId="362" applyAlignment="1">
      <alignment vertical="center"/>
    </xf>
    <xf numFmtId="0" fontId="2" fillId="62" borderId="0" xfId="362" applyFill="1" applyAlignment="1">
      <alignment vertical="center"/>
    </xf>
    <xf numFmtId="0" fontId="2" fillId="62" borderId="0" xfId="362" applyFill="1" applyAlignment="1">
      <alignment horizontal="center" vertical="center"/>
    </xf>
    <xf numFmtId="0" fontId="2" fillId="0" borderId="0" xfId="362" applyFill="1" applyAlignment="1">
      <alignment horizontal="center" vertical="center"/>
    </xf>
    <xf numFmtId="0" fontId="2" fillId="0" borderId="0" xfId="362" applyAlignment="1">
      <alignment horizontal="center" vertical="center" wrapText="1"/>
    </xf>
    <xf numFmtId="0" fontId="48" fillId="0" borderId="0" xfId="362" applyFont="1" applyBorder="1" applyAlignment="1">
      <alignment horizontal="center" vertical="center" wrapText="1"/>
    </xf>
    <xf numFmtId="0" fontId="48" fillId="0" borderId="25" xfId="362" applyFont="1" applyBorder="1" applyAlignment="1">
      <alignment horizontal="center" vertical="center" wrapText="1"/>
    </xf>
    <xf numFmtId="0" fontId="49" fillId="0" borderId="0" xfId="362" applyFont="1" applyAlignment="1">
      <alignment horizontal="center" vertical="center" wrapText="1"/>
    </xf>
    <xf numFmtId="17" fontId="49" fillId="0" borderId="0" xfId="362" applyNumberFormat="1" applyFont="1" applyAlignment="1">
      <alignment horizontal="center" vertical="center" wrapText="1"/>
    </xf>
    <xf numFmtId="17" fontId="49" fillId="0" borderId="0" xfId="362" applyNumberFormat="1" applyFont="1" applyBorder="1" applyAlignment="1">
      <alignment horizontal="center" vertical="center" wrapText="1"/>
    </xf>
    <xf numFmtId="17" fontId="49" fillId="0" borderId="9" xfId="362" applyNumberFormat="1" applyFont="1" applyBorder="1" applyAlignment="1">
      <alignment horizontal="center" vertical="center" wrapText="1"/>
    </xf>
    <xf numFmtId="17" fontId="49" fillId="0" borderId="26" xfId="362" applyNumberFormat="1" applyFont="1" applyBorder="1" applyAlignment="1">
      <alignment horizontal="center" vertical="center" wrapText="1"/>
    </xf>
    <xf numFmtId="17" fontId="49" fillId="0" borderId="27" xfId="362" applyNumberFormat="1" applyFont="1" applyBorder="1" applyAlignment="1">
      <alignment horizontal="center" vertical="center" wrapText="1"/>
    </xf>
    <xf numFmtId="17" fontId="49" fillId="0" borderId="28" xfId="362" applyNumberFormat="1" applyFont="1" applyBorder="1" applyAlignment="1">
      <alignment horizontal="center" vertical="center" wrapText="1"/>
    </xf>
    <xf numFmtId="17" fontId="49" fillId="0" borderId="29" xfId="362" applyNumberFormat="1" applyFont="1" applyBorder="1" applyAlignment="1">
      <alignment horizontal="center" vertical="center" wrapText="1"/>
    </xf>
    <xf numFmtId="0" fontId="48" fillId="0" borderId="29" xfId="362" applyFont="1" applyBorder="1" applyAlignment="1">
      <alignment horizontal="center" vertical="center" wrapText="1"/>
    </xf>
    <xf numFmtId="0" fontId="49" fillId="0" borderId="30" xfId="362" applyFont="1" applyBorder="1" applyAlignment="1">
      <alignment horizontal="center" vertical="center" wrapText="1"/>
    </xf>
    <xf numFmtId="0" fontId="48" fillId="0" borderId="26" xfId="362" applyFont="1" applyBorder="1" applyAlignment="1">
      <alignment horizontal="center" vertical="center" wrapText="1"/>
    </xf>
    <xf numFmtId="0" fontId="48" fillId="0" borderId="27" xfId="362" applyFont="1" applyBorder="1" applyAlignment="1">
      <alignment horizontal="center" vertical="center" wrapText="1"/>
    </xf>
    <xf numFmtId="0" fontId="48" fillId="0" borderId="31" xfId="362" applyFont="1" applyBorder="1" applyAlignment="1">
      <alignment horizontal="center" vertical="center" wrapText="1"/>
    </xf>
    <xf numFmtId="0" fontId="48" fillId="0" borderId="32" xfId="362" applyFont="1" applyBorder="1" applyAlignment="1">
      <alignment horizontal="center" vertical="center" wrapText="1"/>
    </xf>
    <xf numFmtId="0" fontId="48" fillId="0" borderId="33" xfId="362" applyFont="1" applyBorder="1" applyAlignment="1">
      <alignment horizontal="center" vertical="center" wrapText="1"/>
    </xf>
    <xf numFmtId="164" fontId="48" fillId="63" borderId="0" xfId="362" applyNumberFormat="1" applyFont="1" applyFill="1" applyBorder="1" applyAlignment="1">
      <alignment horizontal="center" vertical="center" wrapText="1"/>
    </xf>
    <xf numFmtId="38" fontId="48" fillId="63" borderId="31" xfId="654" applyFont="1" applyFill="1" applyBorder="1" applyAlignment="1">
      <alignment horizontal="center" vertical="center" wrapText="1"/>
    </xf>
    <xf numFmtId="164" fontId="48" fillId="64" borderId="0" xfId="362" applyNumberFormat="1" applyFont="1" applyFill="1"/>
    <xf numFmtId="164" fontId="48" fillId="64" borderId="32" xfId="362" applyNumberFormat="1" applyFont="1" applyFill="1" applyBorder="1" applyAlignment="1">
      <alignment horizontal="center" vertical="center" wrapText="1"/>
    </xf>
    <xf numFmtId="164" fontId="48" fillId="64" borderId="33" xfId="362" applyNumberFormat="1" applyFont="1" applyFill="1" applyBorder="1" applyAlignment="1">
      <alignment horizontal="center" vertical="center" wrapText="1"/>
    </xf>
    <xf numFmtId="164" fontId="48" fillId="65" borderId="32" xfId="362" applyNumberFormat="1" applyFont="1" applyFill="1" applyBorder="1" applyAlignment="1">
      <alignment horizontal="center" vertical="center" wrapText="1"/>
    </xf>
    <xf numFmtId="164" fontId="48" fillId="65" borderId="0" xfId="362" applyNumberFormat="1" applyFont="1" applyFill="1" applyBorder="1" applyAlignment="1">
      <alignment horizontal="center" vertical="center" wrapText="1"/>
    </xf>
    <xf numFmtId="164" fontId="48" fillId="65" borderId="31" xfId="362" applyNumberFormat="1" applyFont="1" applyFill="1" applyBorder="1" applyAlignment="1">
      <alignment horizontal="center" vertical="center" wrapText="1"/>
    </xf>
    <xf numFmtId="164" fontId="48" fillId="0" borderId="0" xfId="362" applyNumberFormat="1" applyFont="1" applyBorder="1" applyAlignment="1">
      <alignment horizontal="center" vertical="center" wrapText="1"/>
    </xf>
    <xf numFmtId="0" fontId="48" fillId="26" borderId="23" xfId="362" applyFont="1" applyFill="1" applyBorder="1" applyAlignment="1">
      <alignment horizontal="center" vertical="center" wrapText="1"/>
    </xf>
    <xf numFmtId="164" fontId="48" fillId="26" borderId="0" xfId="362" applyNumberFormat="1" applyFont="1" applyFill="1" applyBorder="1" applyAlignment="1">
      <alignment horizontal="center" vertical="center" wrapText="1"/>
    </xf>
    <xf numFmtId="164" fontId="48" fillId="26" borderId="33" xfId="362" applyNumberFormat="1" applyFont="1" applyFill="1" applyBorder="1" applyAlignment="1">
      <alignment horizontal="center" vertical="center" wrapText="1"/>
    </xf>
    <xf numFmtId="164" fontId="49" fillId="26" borderId="31" xfId="362" applyNumberFormat="1" applyFont="1" applyFill="1" applyBorder="1" applyAlignment="1">
      <alignment horizontal="center" vertical="center" wrapText="1"/>
    </xf>
    <xf numFmtId="164" fontId="48" fillId="26" borderId="32" xfId="362" applyNumberFormat="1" applyFont="1" applyFill="1" applyBorder="1" applyAlignment="1">
      <alignment horizontal="center" vertical="center" wrapText="1"/>
    </xf>
    <xf numFmtId="164" fontId="48" fillId="26" borderId="31" xfId="362" applyNumberFormat="1" applyFont="1" applyFill="1" applyBorder="1" applyAlignment="1">
      <alignment horizontal="center" vertical="center" wrapText="1"/>
    </xf>
    <xf numFmtId="0" fontId="48" fillId="0" borderId="23" xfId="362" applyFont="1" applyFill="1" applyBorder="1" applyAlignment="1">
      <alignment horizontal="center" vertical="center" wrapText="1"/>
    </xf>
    <xf numFmtId="164" fontId="48" fillId="0" borderId="0" xfId="362" applyNumberFormat="1" applyFont="1" applyFill="1" applyBorder="1" applyAlignment="1">
      <alignment horizontal="center" vertical="center" wrapText="1"/>
    </xf>
    <xf numFmtId="164" fontId="49" fillId="0" borderId="0" xfId="362" applyNumberFormat="1" applyFont="1" applyBorder="1" applyAlignment="1">
      <alignment horizontal="center" vertical="center" wrapText="1"/>
    </xf>
    <xf numFmtId="164" fontId="48" fillId="0" borderId="0" xfId="362" applyNumberFormat="1" applyFont="1" applyAlignment="1">
      <alignment horizontal="center" vertical="center" wrapText="1"/>
    </xf>
    <xf numFmtId="164" fontId="48" fillId="0" borderId="33" xfId="362" applyNumberFormat="1" applyFont="1" applyFill="1" applyBorder="1" applyAlignment="1">
      <alignment horizontal="center" vertical="center" wrapText="1"/>
    </xf>
    <xf numFmtId="164" fontId="48" fillId="0" borderId="31" xfId="362" applyNumberFormat="1" applyFont="1" applyFill="1" applyBorder="1" applyAlignment="1">
      <alignment horizontal="center" vertical="center" wrapText="1"/>
    </xf>
    <xf numFmtId="164" fontId="48" fillId="0" borderId="32" xfId="362" applyNumberFormat="1" applyFont="1" applyFill="1" applyBorder="1" applyAlignment="1">
      <alignment horizontal="center" vertical="center" wrapText="1"/>
    </xf>
    <xf numFmtId="0" fontId="48" fillId="0" borderId="0" xfId="362" applyFont="1" applyFill="1" applyBorder="1" applyAlignment="1">
      <alignment horizontal="center" vertical="center" wrapText="1"/>
    </xf>
    <xf numFmtId="0" fontId="48" fillId="0" borderId="31" xfId="362" applyFont="1" applyFill="1" applyBorder="1" applyAlignment="1">
      <alignment horizontal="center" vertical="center" wrapText="1"/>
    </xf>
    <xf numFmtId="164" fontId="49" fillId="0" borderId="0" xfId="362" applyNumberFormat="1" applyFont="1" applyFill="1" applyBorder="1" applyAlignment="1">
      <alignment horizontal="center" vertical="center" wrapText="1"/>
    </xf>
    <xf numFmtId="164" fontId="49" fillId="0" borderId="33" xfId="362" applyNumberFormat="1" applyFont="1" applyFill="1" applyBorder="1" applyAlignment="1">
      <alignment horizontal="center" vertical="center" wrapText="1"/>
    </xf>
    <xf numFmtId="164" fontId="49" fillId="0" borderId="31" xfId="362" applyNumberFormat="1" applyFont="1" applyFill="1" applyBorder="1" applyAlignment="1">
      <alignment horizontal="center" vertical="center" wrapText="1"/>
    </xf>
    <xf numFmtId="164" fontId="49" fillId="0" borderId="32" xfId="362" applyNumberFormat="1" applyFont="1" applyFill="1" applyBorder="1" applyAlignment="1">
      <alignment horizontal="center" vertical="center" wrapText="1"/>
    </xf>
    <xf numFmtId="164" fontId="49" fillId="0" borderId="31" xfId="362" applyNumberFormat="1" applyFont="1" applyBorder="1" applyAlignment="1">
      <alignment horizontal="center" vertical="center" wrapText="1"/>
    </xf>
    <xf numFmtId="0" fontId="48" fillId="0" borderId="34" xfId="362" applyFont="1" applyBorder="1" applyAlignment="1">
      <alignment horizontal="center" vertical="center" wrapText="1"/>
    </xf>
    <xf numFmtId="164" fontId="48" fillId="0" borderId="9" xfId="362" applyNumberFormat="1" applyFont="1" applyFill="1" applyBorder="1" applyAlignment="1">
      <alignment horizontal="center" vertical="center" wrapText="1"/>
    </xf>
    <xf numFmtId="164" fontId="49" fillId="0" borderId="9" xfId="362" applyNumberFormat="1" applyFont="1" applyFill="1" applyBorder="1" applyAlignment="1">
      <alignment horizontal="center" vertical="center" wrapText="1"/>
    </xf>
    <xf numFmtId="164" fontId="48" fillId="0" borderId="35" xfId="362" applyNumberFormat="1" applyFont="1" applyFill="1" applyBorder="1" applyAlignment="1">
      <alignment horizontal="center" vertical="center" wrapText="1"/>
    </xf>
    <xf numFmtId="164" fontId="48" fillId="0" borderId="36" xfId="362" applyNumberFormat="1" applyFont="1" applyFill="1" applyBorder="1" applyAlignment="1">
      <alignment horizontal="center" vertical="center" wrapText="1"/>
    </xf>
    <xf numFmtId="164" fontId="48" fillId="0" borderId="34" xfId="362" applyNumberFormat="1" applyFont="1" applyFill="1" applyBorder="1" applyAlignment="1">
      <alignment horizontal="center" vertical="center" wrapText="1"/>
    </xf>
    <xf numFmtId="164" fontId="48" fillId="0" borderId="37" xfId="362" applyNumberFormat="1" applyFont="1" applyFill="1" applyBorder="1" applyAlignment="1">
      <alignment horizontal="center" vertical="center" wrapText="1"/>
    </xf>
    <xf numFmtId="164" fontId="48" fillId="0" borderId="38" xfId="362" applyNumberFormat="1" applyFont="1" applyFill="1" applyBorder="1" applyAlignment="1">
      <alignment horizontal="center" vertical="center" wrapText="1"/>
    </xf>
    <xf numFmtId="164" fontId="48" fillId="0" borderId="11" xfId="362" applyNumberFormat="1" applyFont="1" applyFill="1" applyBorder="1" applyAlignment="1">
      <alignment horizontal="center" vertical="center" wrapText="1"/>
    </xf>
    <xf numFmtId="0" fontId="49" fillId="0" borderId="39" xfId="362" applyFont="1" applyBorder="1" applyAlignment="1">
      <alignment horizontal="center" vertical="center" wrapText="1"/>
    </xf>
    <xf numFmtId="164" fontId="49" fillId="0" borderId="26" xfId="362" applyNumberFormat="1" applyFont="1" applyBorder="1" applyAlignment="1">
      <alignment horizontal="center" vertical="center" wrapText="1"/>
    </xf>
    <xf numFmtId="164" fontId="48" fillId="0" borderId="26" xfId="362" applyNumberFormat="1" applyFont="1" applyBorder="1" applyAlignment="1">
      <alignment horizontal="center" vertical="center" wrapText="1"/>
    </xf>
    <xf numFmtId="0" fontId="48" fillId="0" borderId="28" xfId="362" applyFont="1" applyBorder="1" applyAlignment="1">
      <alignment horizontal="center" vertical="center" wrapText="1"/>
    </xf>
    <xf numFmtId="0" fontId="48" fillId="0" borderId="32" xfId="362" applyFont="1" applyFill="1" applyBorder="1" applyAlignment="1">
      <alignment horizontal="center" vertical="center" wrapText="1"/>
    </xf>
    <xf numFmtId="0" fontId="49" fillId="0" borderId="0" xfId="362" applyFont="1" applyBorder="1" applyAlignment="1">
      <alignment horizontal="center" vertical="center" wrapText="1"/>
    </xf>
    <xf numFmtId="164" fontId="49" fillId="0" borderId="9" xfId="362" applyNumberFormat="1" applyFont="1" applyBorder="1" applyAlignment="1">
      <alignment horizontal="center" vertical="center" wrapText="1"/>
    </xf>
    <xf numFmtId="164" fontId="48" fillId="0" borderId="9" xfId="362" applyNumberFormat="1" applyFont="1" applyBorder="1" applyAlignment="1">
      <alignment horizontal="center" vertical="center" wrapText="1"/>
    </xf>
    <xf numFmtId="0" fontId="48" fillId="0" borderId="9" xfId="362" applyFont="1" applyBorder="1" applyAlignment="1">
      <alignment horizontal="center" vertical="center" wrapText="1"/>
    </xf>
    <xf numFmtId="0" fontId="48" fillId="0" borderId="35" xfId="362" applyFont="1" applyBorder="1" applyAlignment="1">
      <alignment horizontal="center" vertical="center" wrapText="1"/>
    </xf>
    <xf numFmtId="0" fontId="48" fillId="0" borderId="36" xfId="362" applyFont="1" applyBorder="1" applyAlignment="1">
      <alignment horizontal="center" vertical="center" wrapText="1"/>
    </xf>
    <xf numFmtId="0" fontId="49" fillId="0" borderId="23" xfId="362" applyFont="1" applyFill="1" applyBorder="1" applyAlignment="1">
      <alignment horizontal="center" vertical="center" wrapText="1"/>
    </xf>
    <xf numFmtId="0" fontId="49" fillId="0" borderId="0" xfId="362" applyFont="1" applyFill="1" applyBorder="1" applyAlignment="1">
      <alignment horizontal="center" vertical="center" wrapText="1"/>
    </xf>
    <xf numFmtId="164" fontId="49" fillId="0" borderId="35" xfId="362" applyNumberFormat="1" applyFont="1" applyFill="1" applyBorder="1" applyAlignment="1">
      <alignment horizontal="center" vertical="center" wrapText="1"/>
    </xf>
    <xf numFmtId="164" fontId="49" fillId="0" borderId="36" xfId="362" applyNumberFormat="1" applyFont="1" applyFill="1" applyBorder="1" applyAlignment="1">
      <alignment horizontal="center" vertical="center" wrapText="1"/>
    </xf>
    <xf numFmtId="164" fontId="49" fillId="0" borderId="34" xfId="362" applyNumberFormat="1" applyFont="1" applyFill="1" applyBorder="1" applyAlignment="1">
      <alignment horizontal="center" vertical="center" wrapText="1"/>
    </xf>
    <xf numFmtId="0" fontId="49" fillId="0" borderId="31" xfId="362" applyFont="1" applyFill="1" applyBorder="1" applyAlignment="1">
      <alignment horizontal="center" vertical="center" wrapText="1"/>
    </xf>
    <xf numFmtId="164" fontId="49" fillId="0" borderId="26" xfId="362" applyNumberFormat="1" applyFont="1" applyFill="1" applyBorder="1" applyAlignment="1">
      <alignment horizontal="center" vertical="center" wrapText="1"/>
    </xf>
    <xf numFmtId="164" fontId="48" fillId="64" borderId="0" xfId="362" applyNumberFormat="1" applyFont="1" applyFill="1" applyBorder="1"/>
    <xf numFmtId="164" fontId="48" fillId="64" borderId="33" xfId="362" applyNumberFormat="1" applyFont="1" applyFill="1" applyBorder="1"/>
    <xf numFmtId="164" fontId="48" fillId="63" borderId="31" xfId="362" applyNumberFormat="1" applyFont="1" applyFill="1" applyBorder="1" applyAlignment="1">
      <alignment horizontal="center" vertical="center" wrapText="1"/>
    </xf>
    <xf numFmtId="0" fontId="48" fillId="0" borderId="26" xfId="362" applyFont="1" applyFill="1" applyBorder="1" applyAlignment="1">
      <alignment horizontal="center" vertical="center" wrapText="1"/>
    </xf>
    <xf numFmtId="164" fontId="48" fillId="0" borderId="33" xfId="362" applyNumberFormat="1" applyFont="1" applyBorder="1" applyAlignment="1">
      <alignment horizontal="center" vertical="center" wrapText="1"/>
    </xf>
    <xf numFmtId="164" fontId="49" fillId="0" borderId="35" xfId="362" applyNumberFormat="1" applyFont="1" applyBorder="1" applyAlignment="1">
      <alignment horizontal="center" vertical="center" wrapText="1"/>
    </xf>
    <xf numFmtId="164" fontId="48" fillId="0" borderId="36" xfId="362" applyNumberFormat="1" applyFont="1" applyBorder="1" applyAlignment="1">
      <alignment horizontal="center" vertical="center" wrapText="1"/>
    </xf>
    <xf numFmtId="164" fontId="48" fillId="0" borderId="34" xfId="362" applyNumberFormat="1" applyFont="1" applyBorder="1" applyAlignment="1">
      <alignment horizontal="center" vertical="center" wrapText="1"/>
    </xf>
    <xf numFmtId="164" fontId="48" fillId="0" borderId="35" xfId="362" applyNumberFormat="1" applyFont="1" applyBorder="1" applyAlignment="1">
      <alignment horizontal="center" vertical="center" wrapText="1"/>
    </xf>
    <xf numFmtId="164" fontId="48" fillId="63" borderId="0" xfId="362" applyNumberFormat="1" applyFont="1" applyFill="1" applyBorder="1" applyAlignment="1">
      <alignment horizontal="center"/>
    </xf>
    <xf numFmtId="164" fontId="48" fillId="63" borderId="33" xfId="362" applyNumberFormat="1" applyFont="1" applyFill="1" applyBorder="1" applyAlignment="1">
      <alignment horizontal="center"/>
    </xf>
    <xf numFmtId="164" fontId="48" fillId="63" borderId="0" xfId="362" applyNumberFormat="1" applyFont="1" applyFill="1" applyAlignment="1">
      <alignment horizontal="center"/>
    </xf>
    <xf numFmtId="164" fontId="48" fillId="64" borderId="0" xfId="362" applyNumberFormat="1" applyFont="1" applyFill="1" applyAlignment="1">
      <alignment horizontal="center"/>
    </xf>
    <xf numFmtId="0" fontId="0" fillId="0" borderId="0"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2" fillId="0" borderId="41" xfId="0" applyFont="1" applyBorder="1" applyAlignment="1">
      <alignment vertical="center"/>
    </xf>
    <xf numFmtId="0" fontId="2" fillId="0" borderId="17" xfId="0" applyFont="1" applyBorder="1" applyAlignment="1">
      <alignment vertical="center"/>
    </xf>
    <xf numFmtId="0" fontId="2" fillId="0" borderId="42" xfId="0" applyFont="1" applyFill="1" applyBorder="1" applyAlignment="1">
      <alignment vertical="center"/>
    </xf>
    <xf numFmtId="0" fontId="23" fillId="0" borderId="11" xfId="0" applyFont="1" applyFill="1" applyBorder="1" applyAlignment="1">
      <alignment vertical="center"/>
    </xf>
    <xf numFmtId="0" fontId="26" fillId="0" borderId="0" xfId="0" applyFont="1" applyFill="1" applyAlignment="1">
      <alignment vertical="center"/>
    </xf>
    <xf numFmtId="166" fontId="0" fillId="0" borderId="0" xfId="156" applyNumberFormat="1" applyFont="1" applyFill="1" applyBorder="1" applyAlignment="1">
      <alignment vertical="center"/>
    </xf>
    <xf numFmtId="0" fontId="0" fillId="0" borderId="0" xfId="0" applyBorder="1" applyAlignment="1">
      <alignment vertical="center" wrapText="1"/>
    </xf>
    <xf numFmtId="0" fontId="2" fillId="0" borderId="12" xfId="0" applyFont="1" applyBorder="1" applyAlignment="1">
      <alignment vertical="center"/>
    </xf>
    <xf numFmtId="164" fontId="29" fillId="0" borderId="16" xfId="197" applyNumberFormat="1" applyFont="1" applyFill="1" applyBorder="1" applyAlignment="1">
      <alignment horizontal="center" vertical="center"/>
    </xf>
    <xf numFmtId="0" fontId="2" fillId="0" borderId="13" xfId="0" applyFont="1" applyBorder="1" applyAlignment="1">
      <alignment vertical="center"/>
    </xf>
    <xf numFmtId="164" fontId="29" fillId="0" borderId="17" xfId="197" applyNumberFormat="1" applyFont="1" applyFill="1" applyBorder="1" applyAlignment="1">
      <alignment horizontal="center" vertical="center"/>
    </xf>
    <xf numFmtId="0" fontId="2" fillId="0" borderId="14" xfId="0" applyFont="1" applyBorder="1" applyAlignment="1">
      <alignment vertical="center"/>
    </xf>
    <xf numFmtId="164" fontId="29" fillId="0" borderId="18" xfId="197" applyNumberFormat="1" applyFont="1" applyFill="1" applyBorder="1" applyAlignment="1">
      <alignment horizontal="center" vertical="center"/>
    </xf>
    <xf numFmtId="164" fontId="29" fillId="0" borderId="0" xfId="150" applyNumberFormat="1" applyFont="1" applyFill="1" applyBorder="1" applyAlignment="1">
      <alignment horizontal="center" vertical="center"/>
    </xf>
    <xf numFmtId="164" fontId="29" fillId="0" borderId="12" xfId="197" applyNumberFormat="1" applyFont="1" applyFill="1" applyBorder="1" applyAlignment="1">
      <alignment horizontal="center" vertical="center"/>
    </xf>
    <xf numFmtId="164" fontId="29" fillId="0" borderId="19" xfId="197" applyNumberFormat="1" applyFont="1" applyFill="1" applyBorder="1" applyAlignment="1">
      <alignment horizontal="center" vertical="center"/>
    </xf>
    <xf numFmtId="164" fontId="0" fillId="0" borderId="0" xfId="0" applyNumberFormat="1" applyAlignment="1">
      <alignment vertical="center"/>
    </xf>
    <xf numFmtId="164" fontId="29" fillId="0" borderId="13" xfId="197" applyNumberFormat="1" applyFont="1" applyFill="1" applyBorder="1" applyAlignment="1">
      <alignment horizontal="center" vertical="center"/>
    </xf>
    <xf numFmtId="164" fontId="29" fillId="0" borderId="20" xfId="197" applyNumberFormat="1" applyFont="1" applyFill="1" applyBorder="1" applyAlignment="1">
      <alignment horizontal="center" vertical="center"/>
    </xf>
    <xf numFmtId="164" fontId="29" fillId="0" borderId="14" xfId="197" applyNumberFormat="1" applyFont="1" applyFill="1" applyBorder="1" applyAlignment="1">
      <alignment horizontal="center" vertical="center"/>
    </xf>
    <xf numFmtId="164" fontId="29" fillId="0" borderId="21" xfId="197" applyNumberFormat="1" applyFont="1" applyFill="1" applyBorder="1" applyAlignment="1">
      <alignment horizontal="center" vertical="center"/>
    </xf>
    <xf numFmtId="0" fontId="2" fillId="0" borderId="0" xfId="0" applyFont="1" applyBorder="1" applyAlignment="1">
      <alignment vertical="center"/>
    </xf>
    <xf numFmtId="164" fontId="29" fillId="0" borderId="0" xfId="197" applyNumberFormat="1" applyFont="1" applyFill="1" applyBorder="1" applyAlignment="1">
      <alignment horizontal="center" vertical="center"/>
    </xf>
    <xf numFmtId="164" fontId="0" fillId="0" borderId="0" xfId="196" applyNumberFormat="1" applyFont="1" applyBorder="1" applyAlignment="1">
      <alignment horizontal="center" vertical="center"/>
    </xf>
    <xf numFmtId="0" fontId="26" fillId="0" borderId="0" xfId="0" applyFont="1" applyAlignment="1">
      <alignment vertical="center"/>
    </xf>
    <xf numFmtId="0" fontId="26" fillId="0" borderId="0" xfId="0" applyFont="1" applyFill="1" applyBorder="1" applyAlignment="1">
      <alignment vertical="center"/>
    </xf>
    <xf numFmtId="0" fontId="26" fillId="0" borderId="0" xfId="0" applyFont="1" applyFill="1" applyBorder="1" applyAlignment="1">
      <alignment horizontal="left" vertical="center" wrapText="1"/>
    </xf>
    <xf numFmtId="0" fontId="0" fillId="0" borderId="0" xfId="0" applyAlignment="1">
      <alignment horizontal="left" vertical="center" wrapText="1"/>
    </xf>
    <xf numFmtId="0" fontId="23" fillId="0" borderId="0" xfId="0" applyFont="1" applyFill="1" applyBorder="1" applyAlignment="1">
      <alignment vertical="center"/>
    </xf>
    <xf numFmtId="164" fontId="23" fillId="0" borderId="0" xfId="156" applyNumberFormat="1" applyFont="1" applyFill="1" applyBorder="1" applyAlignment="1">
      <alignment horizontal="center" vertical="center"/>
    </xf>
    <xf numFmtId="0" fontId="23" fillId="0" borderId="29"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32" xfId="0" applyBorder="1" applyAlignment="1">
      <alignment horizontal="center" vertical="center" wrapText="1"/>
    </xf>
    <xf numFmtId="0" fontId="0" fillId="0" borderId="0"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9" xfId="0" applyBorder="1" applyAlignment="1">
      <alignment horizontal="center" vertical="center" wrapText="1"/>
    </xf>
    <xf numFmtId="0" fontId="0" fillId="0" borderId="35" xfId="0" applyBorder="1" applyAlignment="1">
      <alignment horizontal="center" vertical="center" wrapText="1"/>
    </xf>
    <xf numFmtId="0" fontId="26" fillId="0" borderId="0" xfId="0" applyFont="1" applyFill="1" applyBorder="1" applyAlignment="1">
      <alignment horizontal="left" vertical="center" wrapText="1"/>
    </xf>
    <xf numFmtId="0" fontId="0" fillId="0" borderId="0" xfId="0" applyAlignment="1">
      <alignment horizontal="left" vertical="center" wrapText="1"/>
    </xf>
    <xf numFmtId="0" fontId="23" fillId="0" borderId="29" xfId="377" applyFont="1" applyBorder="1" applyAlignment="1">
      <alignment horizontal="center" vertical="center" wrapText="1"/>
    </xf>
    <xf numFmtId="0" fontId="23" fillId="0" borderId="26" xfId="377" applyFont="1" applyBorder="1" applyAlignment="1">
      <alignment horizontal="center" vertical="center" wrapText="1"/>
    </xf>
    <xf numFmtId="0" fontId="51" fillId="0" borderId="26" xfId="377" applyBorder="1" applyAlignment="1">
      <alignment wrapText="1"/>
    </xf>
    <xf numFmtId="0" fontId="51" fillId="0" borderId="27" xfId="377" applyBorder="1" applyAlignment="1">
      <alignment wrapText="1"/>
    </xf>
    <xf numFmtId="0" fontId="23" fillId="0" borderId="32" xfId="377" applyFont="1" applyBorder="1" applyAlignment="1">
      <alignment horizontal="center" vertical="center" wrapText="1"/>
    </xf>
    <xf numFmtId="0" fontId="23" fillId="0" borderId="0" xfId="377" applyFont="1" applyBorder="1" applyAlignment="1">
      <alignment horizontal="center" vertical="center" wrapText="1"/>
    </xf>
    <xf numFmtId="0" fontId="51" fillId="0" borderId="0" xfId="377" applyBorder="1" applyAlignment="1">
      <alignment wrapText="1"/>
    </xf>
    <xf numFmtId="0" fontId="51" fillId="0" borderId="33" xfId="377" applyBorder="1" applyAlignment="1">
      <alignment wrapText="1"/>
    </xf>
    <xf numFmtId="0" fontId="23" fillId="0" borderId="34" xfId="377" applyFont="1" applyBorder="1" applyAlignment="1">
      <alignment horizontal="center" vertical="center" wrapText="1"/>
    </xf>
    <xf numFmtId="0" fontId="23" fillId="0" borderId="9" xfId="377" applyFont="1" applyBorder="1" applyAlignment="1">
      <alignment horizontal="center" vertical="center" wrapText="1"/>
    </xf>
    <xf numFmtId="0" fontId="51" fillId="0" borderId="9" xfId="377" applyBorder="1" applyAlignment="1">
      <alignment wrapText="1"/>
    </xf>
    <xf numFmtId="0" fontId="51" fillId="0" borderId="35" xfId="377" applyBorder="1" applyAlignment="1">
      <alignment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35" xfId="0" applyFont="1" applyBorder="1" applyAlignment="1">
      <alignment horizontal="center" vertical="center" wrapText="1"/>
    </xf>
    <xf numFmtId="164" fontId="2" fillId="0" borderId="43" xfId="156" applyNumberFormat="1" applyFont="1" applyFill="1" applyBorder="1" applyAlignment="1">
      <alignment horizontal="center" vertical="center"/>
    </xf>
    <xf numFmtId="164" fontId="2" fillId="0" borderId="44" xfId="156" applyNumberFormat="1" applyFont="1" applyFill="1" applyBorder="1" applyAlignment="1">
      <alignment horizontal="center" vertical="center"/>
    </xf>
    <xf numFmtId="164" fontId="23" fillId="0" borderId="38" xfId="156" applyNumberFormat="1" applyFont="1" applyFill="1" applyBorder="1" applyAlignment="1">
      <alignment horizontal="center" vertical="center"/>
    </xf>
    <xf numFmtId="164" fontId="23" fillId="0" borderId="40" xfId="156" applyNumberFormat="1" applyFont="1" applyFill="1" applyBorder="1" applyAlignment="1">
      <alignment horizontal="center" vertical="center"/>
    </xf>
    <xf numFmtId="0" fontId="23" fillId="0" borderId="38" xfId="0" applyFont="1" applyBorder="1" applyAlignment="1">
      <alignment horizontal="center" vertical="center" wrapText="1"/>
    </xf>
    <xf numFmtId="0" fontId="23" fillId="0" borderId="40" xfId="0" applyFont="1" applyBorder="1" applyAlignment="1">
      <alignment horizontal="center" vertical="center" wrapText="1"/>
    </xf>
    <xf numFmtId="164" fontId="2" fillId="0" borderId="45" xfId="156" applyNumberFormat="1" applyFont="1" applyFill="1" applyBorder="1" applyAlignment="1">
      <alignment horizontal="center" vertical="center"/>
    </xf>
    <xf numFmtId="164" fontId="2" fillId="0" borderId="46" xfId="156" applyNumberFormat="1" applyFont="1" applyFill="1" applyBorder="1" applyAlignment="1">
      <alignment horizontal="center" vertical="center"/>
    </xf>
    <xf numFmtId="164" fontId="2" fillId="0" borderId="47" xfId="156" applyNumberFormat="1" applyFont="1" applyFill="1" applyBorder="1" applyAlignment="1">
      <alignment horizontal="center" vertical="center"/>
    </xf>
    <xf numFmtId="164" fontId="2" fillId="0" borderId="48" xfId="156" applyNumberFormat="1" applyFont="1" applyFill="1" applyBorder="1" applyAlignment="1">
      <alignment horizontal="center" vertical="center"/>
    </xf>
    <xf numFmtId="0" fontId="81" fillId="0" borderId="0" xfId="0" applyFont="1" applyAlignment="1">
      <alignment vertical="center" wrapText="1"/>
    </xf>
    <xf numFmtId="0" fontId="71" fillId="0" borderId="0" xfId="0" applyFont="1" applyAlignment="1">
      <alignment vertical="center" wrapText="1"/>
    </xf>
    <xf numFmtId="0" fontId="71" fillId="0" borderId="0" xfId="0" applyFont="1" applyAlignment="1">
      <alignment horizontal="left" vertical="center" wrapText="1"/>
    </xf>
    <xf numFmtId="0" fontId="72" fillId="0" borderId="0" xfId="0" applyFont="1" applyAlignment="1">
      <alignment horizontal="left" vertical="center" wrapText="1"/>
    </xf>
    <xf numFmtId="0" fontId="49" fillId="0" borderId="32" xfId="362" applyFont="1" applyFill="1" applyBorder="1" applyAlignment="1">
      <alignment horizontal="center" vertical="center" wrapText="1"/>
    </xf>
    <xf numFmtId="0" fontId="49" fillId="0" borderId="23" xfId="362" applyFont="1" applyBorder="1" applyAlignment="1">
      <alignment horizontal="center" vertical="center" wrapText="1"/>
    </xf>
    <xf numFmtId="0" fontId="48" fillId="0" borderId="34" xfId="362" applyFont="1" applyBorder="1" applyAlignment="1">
      <alignment horizontal="center" vertical="center" wrapText="1"/>
    </xf>
    <xf numFmtId="0" fontId="48" fillId="0" borderId="25" xfId="362" applyFont="1" applyBorder="1" applyAlignment="1">
      <alignment horizontal="center" vertical="center" wrapText="1"/>
    </xf>
    <xf numFmtId="0" fontId="2" fillId="66" borderId="9" xfId="362" applyFill="1" applyBorder="1" applyAlignment="1">
      <alignment horizontal="center" vertical="center"/>
    </xf>
    <xf numFmtId="164" fontId="49" fillId="0" borderId="0" xfId="362" applyNumberFormat="1" applyFont="1" applyBorder="1" applyAlignment="1">
      <alignment horizontal="center" vertical="center" wrapText="1"/>
    </xf>
    <xf numFmtId="164" fontId="48" fillId="0" borderId="0" xfId="362" applyNumberFormat="1" applyFont="1" applyBorder="1" applyAlignment="1">
      <alignment horizontal="center" vertical="center" wrapText="1"/>
    </xf>
    <xf numFmtId="164" fontId="48" fillId="0" borderId="0" xfId="362" applyNumberFormat="1" applyFont="1" applyAlignment="1">
      <alignment horizontal="center" vertical="center" wrapText="1"/>
    </xf>
  </cellXfs>
  <cellStyles count="656">
    <cellStyle name=" 1" xfId="1"/>
    <cellStyle name=" 1 2" xfId="2"/>
    <cellStyle name=" 1 3" xfId="3"/>
    <cellStyle name="20% - Accent1" xfId="4" builtinId="30" customBuiltin="1"/>
    <cellStyle name="20% - Accent1 2" xfId="5"/>
    <cellStyle name="20% - Accent2" xfId="6" builtinId="34" customBuiltin="1"/>
    <cellStyle name="20% - Accent2 2" xfId="7"/>
    <cellStyle name="20% - Accent3" xfId="8" builtinId="38" customBuiltin="1"/>
    <cellStyle name="20% - Accent3 2" xfId="9"/>
    <cellStyle name="20% - Accent4" xfId="10" builtinId="42" customBuiltin="1"/>
    <cellStyle name="20% - Accent4 2" xfId="11"/>
    <cellStyle name="20% - Accent5" xfId="12" builtinId="46" customBuiltin="1"/>
    <cellStyle name="20% - Accent5 2" xfId="13"/>
    <cellStyle name="20% - Accent6" xfId="14" builtinId="50" customBuiltin="1"/>
    <cellStyle name="20% - Accent6 2" xfId="15"/>
    <cellStyle name="40% - Accent1" xfId="16" builtinId="31" customBuiltin="1"/>
    <cellStyle name="40% - Accent1 2" xfId="17"/>
    <cellStyle name="40% - Accent2" xfId="18" builtinId="35" customBuiltin="1"/>
    <cellStyle name="40% - Accent2 2" xfId="19"/>
    <cellStyle name="40% - Accent3" xfId="20" builtinId="39" customBuiltin="1"/>
    <cellStyle name="40% - Accent3 2" xfId="21"/>
    <cellStyle name="40% - Accent4" xfId="22" builtinId="43" customBuiltin="1"/>
    <cellStyle name="40% - Accent4 2" xfId="23"/>
    <cellStyle name="40% - Accent5" xfId="24" builtinId="47" customBuiltin="1"/>
    <cellStyle name="40% - Accent5 2" xfId="25"/>
    <cellStyle name="40% - Accent6" xfId="26" builtinId="51" customBuiltin="1"/>
    <cellStyle name="40% - Accent6 2" xfId="27"/>
    <cellStyle name="60% - Accent1" xfId="28" builtinId="32" customBuiltin="1"/>
    <cellStyle name="60% - Accent1 2" xfId="29"/>
    <cellStyle name="60% - Accent2" xfId="30" builtinId="36" customBuiltin="1"/>
    <cellStyle name="60% - Accent2 2" xfId="31"/>
    <cellStyle name="60% - Accent3" xfId="32" builtinId="40" customBuiltin="1"/>
    <cellStyle name="60% - Accent3 2" xfId="33"/>
    <cellStyle name="60% - Accent4" xfId="34" builtinId="44" customBuiltin="1"/>
    <cellStyle name="60% - Accent4 2" xfId="35"/>
    <cellStyle name="60% - Accent5" xfId="36" builtinId="48" customBuiltin="1"/>
    <cellStyle name="60% - Accent5 2" xfId="37"/>
    <cellStyle name="60% - Accent6" xfId="38" builtinId="52" customBuiltin="1"/>
    <cellStyle name="60% - Accent6 2" xfId="39"/>
    <cellStyle name="Accent1" xfId="40" builtinId="29" customBuiltin="1"/>
    <cellStyle name="Accent1 2" xfId="41"/>
    <cellStyle name="Accent2" xfId="42" builtinId="33" customBuiltin="1"/>
    <cellStyle name="Accent2 2" xfId="43"/>
    <cellStyle name="Accent3" xfId="44" builtinId="37" customBuiltin="1"/>
    <cellStyle name="Accent3 2" xfId="45"/>
    <cellStyle name="Accent4" xfId="46" builtinId="41" customBuiltin="1"/>
    <cellStyle name="Accent4 2" xfId="47"/>
    <cellStyle name="Accent5" xfId="48" builtinId="45" customBuiltin="1"/>
    <cellStyle name="Accent5 2" xfId="49"/>
    <cellStyle name="Accent6" xfId="50" builtinId="49" customBuiltin="1"/>
    <cellStyle name="Accent6 2" xfId="51"/>
    <cellStyle name="Bad" xfId="52" builtinId="27" customBuiltin="1"/>
    <cellStyle name="Bad 2" xfId="53"/>
    <cellStyle name="Calculation" xfId="54" builtinId="22" customBuiltin="1"/>
    <cellStyle name="Calculation 2" xfId="55"/>
    <cellStyle name="Check Cell" xfId="56" builtinId="23" customBuiltin="1"/>
    <cellStyle name="Check Cell 2" xfId="57"/>
    <cellStyle name="Comma 10" xfId="58"/>
    <cellStyle name="Comma 10 2" xfId="59"/>
    <cellStyle name="Comma 10 3" xfId="60"/>
    <cellStyle name="Comma 10 3 2" xfId="61"/>
    <cellStyle name="Comma 10 3 3" xfId="62"/>
    <cellStyle name="Comma 10 4" xfId="63"/>
    <cellStyle name="Comma 10 4 2" xfId="64"/>
    <cellStyle name="Comma 10 4 3" xfId="65"/>
    <cellStyle name="Comma 10 4 4" xfId="66"/>
    <cellStyle name="Comma 10 5" xfId="67"/>
    <cellStyle name="Comma 10 5 2" xfId="68"/>
    <cellStyle name="Comma 10 5 2 2" xfId="69"/>
    <cellStyle name="Comma 10 5 2 3" xfId="70"/>
    <cellStyle name="Comma 10 5 3" xfId="71"/>
    <cellStyle name="Comma 10 6" xfId="72"/>
    <cellStyle name="Comma 10 6 2" xfId="73"/>
    <cellStyle name="Comma 10 6 3" xfId="74"/>
    <cellStyle name="Comma 10 7" xfId="75"/>
    <cellStyle name="Comma 10 8" xfId="76"/>
    <cellStyle name="Comma 11" xfId="77"/>
    <cellStyle name="Comma 11 10" xfId="78"/>
    <cellStyle name="Comma 11 11" xfId="79"/>
    <cellStyle name="Comma 11 11 2" xfId="80"/>
    <cellStyle name="Comma 11 11 2 2" xfId="81"/>
    <cellStyle name="Comma 11 11 2 3" xfId="82"/>
    <cellStyle name="Comma 11 12" xfId="83"/>
    <cellStyle name="Comma 11 13" xfId="84"/>
    <cellStyle name="Comma 11 13 2" xfId="85"/>
    <cellStyle name="Comma 11 13 2 2" xfId="86"/>
    <cellStyle name="Comma 11 13 2 3" xfId="87"/>
    <cellStyle name="Comma 11 2" xfId="88"/>
    <cellStyle name="Comma 11 3" xfId="89"/>
    <cellStyle name="Comma 11 4" xfId="90"/>
    <cellStyle name="Comma 11 5" xfId="91"/>
    <cellStyle name="Comma 11 6" xfId="92"/>
    <cellStyle name="Comma 11 7" xfId="93"/>
    <cellStyle name="Comma 11 7 2" xfId="94"/>
    <cellStyle name="Comma 11 7 2 2" xfId="95"/>
    <cellStyle name="Comma 11 7 2 3" xfId="96"/>
    <cellStyle name="Comma 11 8" xfId="97"/>
    <cellStyle name="Comma 11 9" xfId="98"/>
    <cellStyle name="Comma 12" xfId="99"/>
    <cellStyle name="Comma 12 10" xfId="100"/>
    <cellStyle name="Comma 12 10 2" xfId="101"/>
    <cellStyle name="Comma 12 10 2 2" xfId="102"/>
    <cellStyle name="Comma 12 10 2 3" xfId="103"/>
    <cellStyle name="Comma 12 11" xfId="104"/>
    <cellStyle name="Comma 12 12" xfId="105"/>
    <cellStyle name="Comma 12 12 2" xfId="106"/>
    <cellStyle name="Comma 12 12 2 2" xfId="107"/>
    <cellStyle name="Comma 12 12 2 3" xfId="108"/>
    <cellStyle name="Comma 12 2" xfId="109"/>
    <cellStyle name="Comma 12 3" xfId="110"/>
    <cellStyle name="Comma 12 4" xfId="111"/>
    <cellStyle name="Comma 12 5" xfId="112"/>
    <cellStyle name="Comma 12 6" xfId="113"/>
    <cellStyle name="Comma 12 6 2" xfId="114"/>
    <cellStyle name="Comma 12 6 2 2" xfId="115"/>
    <cellStyle name="Comma 12 6 2 3" xfId="116"/>
    <cellStyle name="Comma 12 7" xfId="117"/>
    <cellStyle name="Comma 12 8" xfId="118"/>
    <cellStyle name="Comma 12 9" xfId="119"/>
    <cellStyle name="Comma 13" xfId="120"/>
    <cellStyle name="Comma 13 2" xfId="121"/>
    <cellStyle name="Comma 13 3" xfId="122"/>
    <cellStyle name="Comma 13 4" xfId="123"/>
    <cellStyle name="Comma 13 5" xfId="124"/>
    <cellStyle name="Comma 13 6" xfId="125"/>
    <cellStyle name="Comma 14" xfId="126"/>
    <cellStyle name="Comma 14 2" xfId="127"/>
    <cellStyle name="Comma 14 3" xfId="128"/>
    <cellStyle name="Comma 14 4" xfId="129"/>
    <cellStyle name="Comma 14 5" xfId="130"/>
    <cellStyle name="Comma 15" xfId="131"/>
    <cellStyle name="Comma 15 2" xfId="132"/>
    <cellStyle name="Comma 15 3" xfId="133"/>
    <cellStyle name="Comma 15 4" xfId="134"/>
    <cellStyle name="Comma 15 5" xfId="135"/>
    <cellStyle name="Comma 16" xfId="136"/>
    <cellStyle name="Comma 16 2" xfId="137"/>
    <cellStyle name="Comma 16 3" xfId="138"/>
    <cellStyle name="Comma 16 3 2" xfId="139"/>
    <cellStyle name="Comma 16 3 3" xfId="140"/>
    <cellStyle name="Comma 17" xfId="141"/>
    <cellStyle name="Comma 17 2" xfId="142"/>
    <cellStyle name="Comma 17 3" xfId="143"/>
    <cellStyle name="Comma 18" xfId="144"/>
    <cellStyle name="Comma 18 2" xfId="145"/>
    <cellStyle name="Comma 18 3" xfId="146"/>
    <cellStyle name="Comma 19" xfId="147"/>
    <cellStyle name="Comma 19 2" xfId="148"/>
    <cellStyle name="Comma 19 3" xfId="149"/>
    <cellStyle name="Comma 2" xfId="150"/>
    <cellStyle name="Comma 2 2" xfId="151"/>
    <cellStyle name="Comma 2 2 2" xfId="152"/>
    <cellStyle name="Comma 2 2 3" xfId="153"/>
    <cellStyle name="Comma 2 2 4" xfId="154"/>
    <cellStyle name="Comma 2 2 5" xfId="155"/>
    <cellStyle name="Comma 2 2 6" xfId="156"/>
    <cellStyle name="Comma 2 2 6 2" xfId="157"/>
    <cellStyle name="Comma 2 3" xfId="158"/>
    <cellStyle name="Comma 2 3 2" xfId="159"/>
    <cellStyle name="Comma 2 3 3" xfId="160"/>
    <cellStyle name="Comma 2 3 4" xfId="161"/>
    <cellStyle name="Comma 2 3 4 2" xfId="162"/>
    <cellStyle name="Comma 2 3 4 2 2" xfId="163"/>
    <cellStyle name="Comma 2 3 4 3" xfId="164"/>
    <cellStyle name="Comma 2 3 4 4" xfId="165"/>
    <cellStyle name="Comma 2 3 4 5" xfId="166"/>
    <cellStyle name="Comma 2 3 5" xfId="167"/>
    <cellStyle name="Comma 20" xfId="168"/>
    <cellStyle name="Comma 20 2" xfId="169"/>
    <cellStyle name="Comma 20 3" xfId="170"/>
    <cellStyle name="Comma 21" xfId="171"/>
    <cellStyle name="Comma 21 2" xfId="172"/>
    <cellStyle name="Comma 21 3" xfId="173"/>
    <cellStyle name="Comma 22" xfId="174"/>
    <cellStyle name="Comma 22 2" xfId="175"/>
    <cellStyle name="Comma 22 3" xfId="176"/>
    <cellStyle name="Comma 23" xfId="177"/>
    <cellStyle name="Comma 23 2" xfId="178"/>
    <cellStyle name="Comma 23 3" xfId="179"/>
    <cellStyle name="Comma 24" xfId="180"/>
    <cellStyle name="Comma 24 2" xfId="181"/>
    <cellStyle name="Comma 24 3" xfId="182"/>
    <cellStyle name="Comma 25" xfId="183"/>
    <cellStyle name="Comma 25 2" xfId="184"/>
    <cellStyle name="Comma 25 3" xfId="185"/>
    <cellStyle name="Comma 26" xfId="186"/>
    <cellStyle name="Comma 26 2" xfId="187"/>
    <cellStyle name="Comma 26 3" xfId="188"/>
    <cellStyle name="Comma 27" xfId="189"/>
    <cellStyle name="Comma 27 2" xfId="190"/>
    <cellStyle name="Comma 27 3" xfId="191"/>
    <cellStyle name="Comma 28" xfId="192"/>
    <cellStyle name="Comma 28 2" xfId="193"/>
    <cellStyle name="Comma 29" xfId="194"/>
    <cellStyle name="Comma 3" xfId="195"/>
    <cellStyle name="Comma 3 2" xfId="196"/>
    <cellStyle name="Comma 3 2 2" xfId="197"/>
    <cellStyle name="Comma 3 2 3" xfId="198"/>
    <cellStyle name="Comma 3 2 4" xfId="199"/>
    <cellStyle name="Comma 3 2 5" xfId="200"/>
    <cellStyle name="Comma 3 3" xfId="201"/>
    <cellStyle name="Comma 3 4" xfId="202"/>
    <cellStyle name="Comma 30" xfId="203"/>
    <cellStyle name="Comma 30 2" xfId="204"/>
    <cellStyle name="Comma 31" xfId="205"/>
    <cellStyle name="Comma 31 2" xfId="206"/>
    <cellStyle name="Comma 4" xfId="207"/>
    <cellStyle name="Comma 4 2" xfId="208"/>
    <cellStyle name="Comma 4 3" xfId="209"/>
    <cellStyle name="Comma 4 4" xfId="210"/>
    <cellStyle name="Comma 4 5" xfId="211"/>
    <cellStyle name="Comma 5" xfId="212"/>
    <cellStyle name="Comma 5 2" xfId="213"/>
    <cellStyle name="Comma 5 3" xfId="214"/>
    <cellStyle name="Comma 5 4" xfId="215"/>
    <cellStyle name="Comma 5 5" xfId="216"/>
    <cellStyle name="Comma 6" xfId="217"/>
    <cellStyle name="Comma 6 2" xfId="218"/>
    <cellStyle name="Comma 6 3" xfId="219"/>
    <cellStyle name="Comma 6 4" xfId="220"/>
    <cellStyle name="Comma 6 4 2" xfId="221"/>
    <cellStyle name="Comma 6 4 2 2" xfId="222"/>
    <cellStyle name="Comma 6 4 3" xfId="223"/>
    <cellStyle name="Comma 6 4 4" xfId="224"/>
    <cellStyle name="Comma 6 4 5" xfId="225"/>
    <cellStyle name="Comma 6 5" xfId="226"/>
    <cellStyle name="Comma 7" xfId="227"/>
    <cellStyle name="Comma 7 2" xfId="228"/>
    <cellStyle name="Comma 7 2 2" xfId="229"/>
    <cellStyle name="Comma 7 2 2 2" xfId="230"/>
    <cellStyle name="Comma 7 2 2 3" xfId="231"/>
    <cellStyle name="Comma 7 2 3" xfId="232"/>
    <cellStyle name="Comma 7 3" xfId="233"/>
    <cellStyle name="Comma 7 3 2" xfId="234"/>
    <cellStyle name="Comma 7 3 3" xfId="235"/>
    <cellStyle name="Comma 7 4" xfId="236"/>
    <cellStyle name="Comma 7 5" xfId="237"/>
    <cellStyle name="Comma 8" xfId="238"/>
    <cellStyle name="Comma 8 2" xfId="239"/>
    <cellStyle name="Comma 8 2 2" xfId="240"/>
    <cellStyle name="Comma 8 2 3" xfId="241"/>
    <cellStyle name="Comma 8 2 4" xfId="242"/>
    <cellStyle name="Comma 8 2 4 10" xfId="243"/>
    <cellStyle name="Comma 8 2 4 11" xfId="244"/>
    <cellStyle name="Comma 8 2 4 11 2" xfId="245"/>
    <cellStyle name="Comma 8 2 4 11 2 2" xfId="246"/>
    <cellStyle name="Comma 8 2 4 11 2 3" xfId="247"/>
    <cellStyle name="Comma 8 2 4 2" xfId="248"/>
    <cellStyle name="Comma 8 2 4 3" xfId="249"/>
    <cellStyle name="Comma 8 2 4 4" xfId="250"/>
    <cellStyle name="Comma 8 2 4 5" xfId="251"/>
    <cellStyle name="Comma 8 2 4 5 2" xfId="252"/>
    <cellStyle name="Comma 8 2 4 5 2 2" xfId="253"/>
    <cellStyle name="Comma 8 2 4 5 2 3" xfId="254"/>
    <cellStyle name="Comma 8 2 4 6" xfId="255"/>
    <cellStyle name="Comma 8 2 4 7" xfId="256"/>
    <cellStyle name="Comma 8 2 4 8" xfId="257"/>
    <cellStyle name="Comma 8 2 4 9" xfId="258"/>
    <cellStyle name="Comma 8 2 4 9 2" xfId="259"/>
    <cellStyle name="Comma 8 2 4 9 2 2" xfId="260"/>
    <cellStyle name="Comma 8 2 4 9 2 3" xfId="261"/>
    <cellStyle name="Comma 8 2 5" xfId="262"/>
    <cellStyle name="Comma 8 2 5 2" xfId="263"/>
    <cellStyle name="Comma 8 2 5 3" xfId="264"/>
    <cellStyle name="Comma 8 2 5 4" xfId="265"/>
    <cellStyle name="Comma 8 2 6" xfId="266"/>
    <cellStyle name="Comma 8 2 6 2" xfId="267"/>
    <cellStyle name="Comma 8 2 6 2 2" xfId="268"/>
    <cellStyle name="Comma 8 2 6 2 3" xfId="269"/>
    <cellStyle name="Comma 8 2 6 3" xfId="270"/>
    <cellStyle name="Comma 8 2 7" xfId="271"/>
    <cellStyle name="Comma 8 2 7 2" xfId="272"/>
    <cellStyle name="Comma 8 2 7 3" xfId="273"/>
    <cellStyle name="Comma 8 2 8" xfId="274"/>
    <cellStyle name="Comma 8 2 9" xfId="275"/>
    <cellStyle name="Comma 8 3" xfId="276"/>
    <cellStyle name="Comma 8 4" xfId="277"/>
    <cellStyle name="Comma 8 5" xfId="278"/>
    <cellStyle name="Comma 8 5 2" xfId="279"/>
    <cellStyle name="Comma 8 6" xfId="280"/>
    <cellStyle name="Comma 9" xfId="281"/>
    <cellStyle name="Comma 9 2" xfId="282"/>
    <cellStyle name="Comma 9 2 2" xfId="283"/>
    <cellStyle name="Comma 9 2 3" xfId="284"/>
    <cellStyle name="Comma 9 2 3 2" xfId="285"/>
    <cellStyle name="Comma 9 2 3 3" xfId="286"/>
    <cellStyle name="Comma 9 2 3 4" xfId="287"/>
    <cellStyle name="Comma 9 2 4" xfId="288"/>
    <cellStyle name="Comma 9 2 4 2" xfId="289"/>
    <cellStyle name="Comma 9 2 4 2 2" xfId="290"/>
    <cellStyle name="Comma 9 2 4 2 3" xfId="291"/>
    <cellStyle name="Comma 9 2 4 3" xfId="292"/>
    <cellStyle name="Comma 9 2 5" xfId="293"/>
    <cellStyle name="Comma 9 2 5 2" xfId="294"/>
    <cellStyle name="Comma 9 2 5 3" xfId="295"/>
    <cellStyle name="Comma 9 2 6" xfId="296"/>
    <cellStyle name="Comma 9 2 7" xfId="297"/>
    <cellStyle name="Comma 9 3" xfId="298"/>
    <cellStyle name="Comma 9 4" xfId="299"/>
    <cellStyle name="Comma 9 5" xfId="300"/>
    <cellStyle name="Comma 9 6" xfId="301"/>
    <cellStyle name="Comma 9 6 10" xfId="302"/>
    <cellStyle name="Comma 9 6 11" xfId="303"/>
    <cellStyle name="Comma 9 6 11 2" xfId="304"/>
    <cellStyle name="Comma 9 6 11 2 2" xfId="305"/>
    <cellStyle name="Comma 9 6 11 2 3" xfId="306"/>
    <cellStyle name="Comma 9 6 2" xfId="307"/>
    <cellStyle name="Comma 9 6 3" xfId="308"/>
    <cellStyle name="Comma 9 6 4" xfId="309"/>
    <cellStyle name="Comma 9 6 5" xfId="310"/>
    <cellStyle name="Comma 9 6 5 2" xfId="311"/>
    <cellStyle name="Comma 9 6 5 2 2" xfId="312"/>
    <cellStyle name="Comma 9 6 5 2 3" xfId="313"/>
    <cellStyle name="Comma 9 6 6" xfId="314"/>
    <cellStyle name="Comma 9 6 7" xfId="315"/>
    <cellStyle name="Comma 9 6 8" xfId="316"/>
    <cellStyle name="Comma 9 6 9" xfId="317"/>
    <cellStyle name="Comma 9 6 9 2" xfId="318"/>
    <cellStyle name="Comma 9 6 9 2 2" xfId="319"/>
    <cellStyle name="Comma 9 6 9 2 3" xfId="320"/>
    <cellStyle name="Currency 2" xfId="321"/>
    <cellStyle name="Currency 2 2" xfId="322"/>
    <cellStyle name="Currency 2 2 2" xfId="323"/>
    <cellStyle name="Currency 2 2 3" xfId="324"/>
    <cellStyle name="Currency 2 3" xfId="325"/>
    <cellStyle name="Currency 2 4" xfId="326"/>
    <cellStyle name="Currency 3" xfId="327"/>
    <cellStyle name="Currency 3 2" xfId="328"/>
    <cellStyle name="Currency 3 3" xfId="329"/>
    <cellStyle name="Currency 4" xfId="330"/>
    <cellStyle name="Currency 4 2" xfId="331"/>
    <cellStyle name="Currency 4 2 2" xfId="332"/>
    <cellStyle name="Currency 4 2 3" xfId="333"/>
    <cellStyle name="Currency 5" xfId="334"/>
    <cellStyle name="Currency 6" xfId="335"/>
    <cellStyle name="Currency 6 2" xfId="336"/>
    <cellStyle name="Currency 6 3" xfId="337"/>
    <cellStyle name="Currency 7" xfId="338"/>
    <cellStyle name="Currency 8" xfId="339"/>
    <cellStyle name="Currency 8 2" xfId="340"/>
    <cellStyle name="Explanatory Text" xfId="341" builtinId="53" customBuiltin="1"/>
    <cellStyle name="Explanatory Text 2" xfId="342"/>
    <cellStyle name="file" xfId="343"/>
    <cellStyle name="Good" xfId="344" builtinId="26" customBuiltin="1"/>
    <cellStyle name="Good 2" xfId="345"/>
    <cellStyle name="Heading 1" xfId="346" builtinId="16" customBuiltin="1"/>
    <cellStyle name="Heading 1 2" xfId="347"/>
    <cellStyle name="Heading 2" xfId="348" builtinId="17" customBuiltin="1"/>
    <cellStyle name="Heading 2 2" xfId="349"/>
    <cellStyle name="Heading 3" xfId="350" builtinId="18" customBuiltin="1"/>
    <cellStyle name="Heading 3 2" xfId="351"/>
    <cellStyle name="Heading 4" xfId="352" builtinId="19" customBuiltin="1"/>
    <cellStyle name="Heading 4 2" xfId="353"/>
    <cellStyle name="Hyperlink" xfId="354" builtinId="8"/>
    <cellStyle name="Input" xfId="355" builtinId="20" customBuiltin="1"/>
    <cellStyle name="Input 2" xfId="356"/>
    <cellStyle name="Linked Cell" xfId="357" builtinId="24" customBuiltin="1"/>
    <cellStyle name="Linked Cell 2" xfId="358"/>
    <cellStyle name="Neutral" xfId="359" builtinId="28" customBuiltin="1"/>
    <cellStyle name="Neutral 2" xfId="360"/>
    <cellStyle name="Normal" xfId="0" builtinId="0"/>
    <cellStyle name="Normal 10" xfId="361"/>
    <cellStyle name="Normal 11" xfId="362"/>
    <cellStyle name="Normal 12" xfId="363"/>
    <cellStyle name="Normal 13" xfId="364"/>
    <cellStyle name="Normal 2" xfId="365"/>
    <cellStyle name="Normal 2 2" xfId="366"/>
    <cellStyle name="Normal 2 2 2" xfId="367"/>
    <cellStyle name="Normal 2 2 3" xfId="368"/>
    <cellStyle name="Normal 2 2 4" xfId="369"/>
    <cellStyle name="Normal 2 2 4 2" xfId="370"/>
    <cellStyle name="Normal 2 2 4 2 2" xfId="371"/>
    <cellStyle name="Normal 2 2 4 3" xfId="372"/>
    <cellStyle name="Normal 2 2 4 4" xfId="373"/>
    <cellStyle name="Normal 2 2 4 5" xfId="374"/>
    <cellStyle name="Normal 2 2 5" xfId="375"/>
    <cellStyle name="Normal 2 3" xfId="376"/>
    <cellStyle name="Normal 3" xfId="377"/>
    <cellStyle name="Normal 3 2" xfId="378"/>
    <cellStyle name="Normal 4" xfId="379"/>
    <cellStyle name="Normal 4 2" xfId="380"/>
    <cellStyle name="Normal 4 3" xfId="381"/>
    <cellStyle name="Normal 5" xfId="382"/>
    <cellStyle name="Normal 5 2" xfId="383"/>
    <cellStyle name="Normal 5 3" xfId="384"/>
    <cellStyle name="Normal 5 4" xfId="385"/>
    <cellStyle name="Normal 6" xfId="386"/>
    <cellStyle name="Normal 7" xfId="387"/>
    <cellStyle name="Normal 8" xfId="388"/>
    <cellStyle name="Normal 9" xfId="389"/>
    <cellStyle name="Note" xfId="390" builtinId="10" customBuiltin="1"/>
    <cellStyle name="Note 2" xfId="391"/>
    <cellStyle name="Note 2 2" xfId="392"/>
    <cellStyle name="Note 2 3" xfId="393"/>
    <cellStyle name="Note 3" xfId="394"/>
    <cellStyle name="Note 4" xfId="395"/>
    <cellStyle name="Output" xfId="396" builtinId="21" customBuiltin="1"/>
    <cellStyle name="Output 2" xfId="397"/>
    <cellStyle name="Percent 10" xfId="398"/>
    <cellStyle name="Percent 10 2" xfId="399"/>
    <cellStyle name="Percent 10 3" xfId="400"/>
    <cellStyle name="Percent 10 3 2" xfId="401"/>
    <cellStyle name="Percent 10 3 3" xfId="402"/>
    <cellStyle name="Percent 11" xfId="403"/>
    <cellStyle name="Percent 11 2" xfId="404"/>
    <cellStyle name="Percent 11 3" xfId="405"/>
    <cellStyle name="Percent 12" xfId="406"/>
    <cellStyle name="Percent 12 2" xfId="407"/>
    <cellStyle name="Percent 12 3" xfId="408"/>
    <cellStyle name="Percent 13" xfId="409"/>
    <cellStyle name="Percent 13 2" xfId="410"/>
    <cellStyle name="Percent 13 3" xfId="411"/>
    <cellStyle name="Percent 14" xfId="412"/>
    <cellStyle name="Percent 14 2" xfId="413"/>
    <cellStyle name="Percent 14 3" xfId="414"/>
    <cellStyle name="Percent 15" xfId="415"/>
    <cellStyle name="Percent 15 2" xfId="416"/>
    <cellStyle name="Percent 15 3" xfId="417"/>
    <cellStyle name="Percent 16" xfId="418"/>
    <cellStyle name="Percent 16 2" xfId="419"/>
    <cellStyle name="Percent 16 3" xfId="420"/>
    <cellStyle name="Percent 17" xfId="421"/>
    <cellStyle name="Percent 17 2" xfId="422"/>
    <cellStyle name="Percent 17 3" xfId="423"/>
    <cellStyle name="Percent 18" xfId="424"/>
    <cellStyle name="Percent 18 2" xfId="425"/>
    <cellStyle name="Percent 18 3" xfId="426"/>
    <cellStyle name="Percent 19" xfId="427"/>
    <cellStyle name="Percent 19 2" xfId="428"/>
    <cellStyle name="Percent 19 3" xfId="429"/>
    <cellStyle name="Percent 2" xfId="430"/>
    <cellStyle name="Percent 2 2" xfId="431"/>
    <cellStyle name="Percent 2 2 2" xfId="432"/>
    <cellStyle name="Percent 2 2 2 2" xfId="433"/>
    <cellStyle name="Percent 2 2 2 3" xfId="434"/>
    <cellStyle name="Percent 2 2 2 3 2" xfId="435"/>
    <cellStyle name="Percent 2 2 2 3 3" xfId="436"/>
    <cellStyle name="Percent 2 2 2 3 3 2" xfId="437"/>
    <cellStyle name="Percent 2 2 2 3 3 3" xfId="438"/>
    <cellStyle name="Percent 2 2 2 3 3 4" xfId="439"/>
    <cellStyle name="Percent 2 2 2 3 4" xfId="440"/>
    <cellStyle name="Percent 2 2 2 3 4 2" xfId="441"/>
    <cellStyle name="Percent 2 2 2 3 4 2 2" xfId="442"/>
    <cellStyle name="Percent 2 2 2 3 4 2 3" xfId="443"/>
    <cellStyle name="Percent 2 2 2 3 4 3" xfId="444"/>
    <cellStyle name="Percent 2 2 2 3 5" xfId="445"/>
    <cellStyle name="Percent 2 2 2 3 5 2" xfId="446"/>
    <cellStyle name="Percent 2 2 2 3 5 3" xfId="447"/>
    <cellStyle name="Percent 2 2 2 3 6" xfId="448"/>
    <cellStyle name="Percent 2 2 2 3 7" xfId="449"/>
    <cellStyle name="Percent 2 2 2 4" xfId="450"/>
    <cellStyle name="Percent 2 2 2 4 2" xfId="451"/>
    <cellStyle name="Percent 2 2 2 4 2 2" xfId="452"/>
    <cellStyle name="Percent 2 2 2 4 2 3" xfId="453"/>
    <cellStyle name="Percent 2 2 2 4 3" xfId="454"/>
    <cellStyle name="Percent 2 2 2 5" xfId="455"/>
    <cellStyle name="Percent 2 2 2 5 2" xfId="456"/>
    <cellStyle name="Percent 2 2 2 5 3" xfId="457"/>
    <cellStyle name="Percent 2 2 2 6" xfId="458"/>
    <cellStyle name="Percent 2 2 3" xfId="459"/>
    <cellStyle name="Percent 2 2 3 2" xfId="460"/>
    <cellStyle name="Percent 2 2 3 3" xfId="461"/>
    <cellStyle name="Percent 2 2 3 4" xfId="462"/>
    <cellStyle name="Percent 2 3" xfId="463"/>
    <cellStyle name="Percent 2 4" xfId="464"/>
    <cellStyle name="Percent 2 4 10" xfId="465"/>
    <cellStyle name="Percent 2 4 11" xfId="466"/>
    <cellStyle name="Percent 2 4 11 2" xfId="467"/>
    <cellStyle name="Percent 2 4 11 2 2" xfId="468"/>
    <cellStyle name="Percent 2 4 11 2 3" xfId="469"/>
    <cellStyle name="Percent 2 4 2" xfId="470"/>
    <cellStyle name="Percent 2 4 3" xfId="471"/>
    <cellStyle name="Percent 2 4 4" xfId="472"/>
    <cellStyle name="Percent 2 4 5" xfId="473"/>
    <cellStyle name="Percent 2 4 5 2" xfId="474"/>
    <cellStyle name="Percent 2 4 5 2 2" xfId="475"/>
    <cellStyle name="Percent 2 4 5 2 3" xfId="476"/>
    <cellStyle name="Percent 2 4 6" xfId="477"/>
    <cellStyle name="Percent 2 4 7" xfId="478"/>
    <cellStyle name="Percent 2 4 8" xfId="479"/>
    <cellStyle name="Percent 2 4 9" xfId="480"/>
    <cellStyle name="Percent 2 4 9 2" xfId="481"/>
    <cellStyle name="Percent 2 4 9 2 2" xfId="482"/>
    <cellStyle name="Percent 2 4 9 2 3" xfId="483"/>
    <cellStyle name="Percent 20" xfId="484"/>
    <cellStyle name="Percent 20 2" xfId="485"/>
    <cellStyle name="Percent 20 3" xfId="486"/>
    <cellStyle name="Percent 21" xfId="487"/>
    <cellStyle name="Percent 21 2" xfId="488"/>
    <cellStyle name="Percent 21 3" xfId="489"/>
    <cellStyle name="Percent 22" xfId="490"/>
    <cellStyle name="Percent 22 2" xfId="491"/>
    <cellStyle name="Percent 23" xfId="492"/>
    <cellStyle name="Percent 24" xfId="493"/>
    <cellStyle name="Percent 25" xfId="494"/>
    <cellStyle name="Percent 26" xfId="495"/>
    <cellStyle name="Percent 27" xfId="496"/>
    <cellStyle name="Percent 27 2" xfId="497"/>
    <cellStyle name="Percent 3" xfId="498"/>
    <cellStyle name="Percent 3 2" xfId="499"/>
    <cellStyle name="Percent 3 2 10" xfId="500"/>
    <cellStyle name="Percent 3 2 2" xfId="501"/>
    <cellStyle name="Percent 3 2 3" xfId="502"/>
    <cellStyle name="Percent 3 2 3 2" xfId="503"/>
    <cellStyle name="Percent 3 2 3 3" xfId="504"/>
    <cellStyle name="Percent 3 2 3 4" xfId="505"/>
    <cellStyle name="Percent 3 2 4" xfId="506"/>
    <cellStyle name="Percent 3 2 4 2" xfId="507"/>
    <cellStyle name="Percent 3 2 4 2 2" xfId="508"/>
    <cellStyle name="Percent 3 2 4 2 3" xfId="509"/>
    <cellStyle name="Percent 3 2 4 3" xfId="510"/>
    <cellStyle name="Percent 3 2 5" xfId="511"/>
    <cellStyle name="Percent 3 2 5 2" xfId="512"/>
    <cellStyle name="Percent 3 2 5 3" xfId="513"/>
    <cellStyle name="Percent 3 2 6" xfId="514"/>
    <cellStyle name="Percent 3 2 7" xfId="515"/>
    <cellStyle name="Percent 3 2 8" xfId="516"/>
    <cellStyle name="Percent 3 2 9" xfId="517"/>
    <cellStyle name="Percent 3 3" xfId="518"/>
    <cellStyle name="Percent 3 4" xfId="519"/>
    <cellStyle name="Percent 3 5" xfId="520"/>
    <cellStyle name="Percent 3 5 2" xfId="521"/>
    <cellStyle name="Percent 3 5 3" xfId="522"/>
    <cellStyle name="Percent 3 5 4" xfId="523"/>
    <cellStyle name="Percent 3 6" xfId="524"/>
    <cellStyle name="Percent 3 7" xfId="525"/>
    <cellStyle name="Percent 4" xfId="526"/>
    <cellStyle name="Percent 4 2" xfId="527"/>
    <cellStyle name="Percent 4 3" xfId="528"/>
    <cellStyle name="Percent 4 3 2" xfId="529"/>
    <cellStyle name="Percent 4 3 3" xfId="530"/>
    <cellStyle name="Percent 4 3 4" xfId="531"/>
    <cellStyle name="Percent 4 4" xfId="532"/>
    <cellStyle name="Percent 4 4 2" xfId="533"/>
    <cellStyle name="Percent 4 4 2 2" xfId="534"/>
    <cellStyle name="Percent 4 4 2 3" xfId="535"/>
    <cellStyle name="Percent 4 4 3" xfId="536"/>
    <cellStyle name="Percent 4 5" xfId="537"/>
    <cellStyle name="Percent 4 5 2" xfId="538"/>
    <cellStyle name="Percent 4 5 3" xfId="539"/>
    <cellStyle name="Percent 4 6" xfId="540"/>
    <cellStyle name="Percent 4 7" xfId="541"/>
    <cellStyle name="Percent 5" xfId="542"/>
    <cellStyle name="Percent 5 2" xfId="543"/>
    <cellStyle name="Percent 5 3" xfId="544"/>
    <cellStyle name="Percent 5 3 2" xfId="545"/>
    <cellStyle name="Percent 5 3 3" xfId="546"/>
    <cellStyle name="Percent 5 4" xfId="547"/>
    <cellStyle name="Percent 5 4 2" xfId="548"/>
    <cellStyle name="Percent 5 4 3" xfId="549"/>
    <cellStyle name="Percent 5 4 4" xfId="550"/>
    <cellStyle name="Percent 5 5" xfId="551"/>
    <cellStyle name="Percent 5 5 2" xfId="552"/>
    <cellStyle name="Percent 5 5 2 2" xfId="553"/>
    <cellStyle name="Percent 5 5 2 3" xfId="554"/>
    <cellStyle name="Percent 5 5 3" xfId="555"/>
    <cellStyle name="Percent 5 6" xfId="556"/>
    <cellStyle name="Percent 5 6 2" xfId="557"/>
    <cellStyle name="Percent 5 6 3" xfId="558"/>
    <cellStyle name="Percent 5 7" xfId="559"/>
    <cellStyle name="Percent 5 8" xfId="560"/>
    <cellStyle name="Percent 6" xfId="561"/>
    <cellStyle name="Percent 6 10" xfId="562"/>
    <cellStyle name="Percent 6 11" xfId="563"/>
    <cellStyle name="Percent 6 11 2" xfId="564"/>
    <cellStyle name="Percent 6 11 2 2" xfId="565"/>
    <cellStyle name="Percent 6 11 2 3" xfId="566"/>
    <cellStyle name="Percent 6 12" xfId="567"/>
    <cellStyle name="Percent 6 13" xfId="568"/>
    <cellStyle name="Percent 6 13 2" xfId="569"/>
    <cellStyle name="Percent 6 13 2 2" xfId="570"/>
    <cellStyle name="Percent 6 13 2 3" xfId="571"/>
    <cellStyle name="Percent 6 14" xfId="572"/>
    <cellStyle name="Percent 6 14 2" xfId="573"/>
    <cellStyle name="Percent 6 15" xfId="574"/>
    <cellStyle name="Percent 6 16" xfId="575"/>
    <cellStyle name="Percent 6 2" xfId="576"/>
    <cellStyle name="Percent 6 3" xfId="577"/>
    <cellStyle name="Percent 6 4" xfId="578"/>
    <cellStyle name="Percent 6 5" xfId="579"/>
    <cellStyle name="Percent 6 6" xfId="580"/>
    <cellStyle name="Percent 6 7" xfId="581"/>
    <cellStyle name="Percent 6 7 2" xfId="582"/>
    <cellStyle name="Percent 6 7 2 2" xfId="583"/>
    <cellStyle name="Percent 6 7 2 3" xfId="584"/>
    <cellStyle name="Percent 6 8" xfId="585"/>
    <cellStyle name="Percent 6 9" xfId="586"/>
    <cellStyle name="Percent 7" xfId="587"/>
    <cellStyle name="Percent 7 10" xfId="588"/>
    <cellStyle name="Percent 7 11" xfId="589"/>
    <cellStyle name="Percent 7 11 2" xfId="590"/>
    <cellStyle name="Percent 7 11 2 2" xfId="591"/>
    <cellStyle name="Percent 7 11 2 3" xfId="592"/>
    <cellStyle name="Percent 7 12" xfId="593"/>
    <cellStyle name="Percent 7 12 2" xfId="594"/>
    <cellStyle name="Percent 7 13" xfId="595"/>
    <cellStyle name="Percent 7 14" xfId="596"/>
    <cellStyle name="Percent 7 2" xfId="597"/>
    <cellStyle name="Percent 7 3" xfId="598"/>
    <cellStyle name="Percent 7 4" xfId="599"/>
    <cellStyle name="Percent 7 5" xfId="600"/>
    <cellStyle name="Percent 7 5 2" xfId="601"/>
    <cellStyle name="Percent 7 5 2 2" xfId="602"/>
    <cellStyle name="Percent 7 5 2 3" xfId="603"/>
    <cellStyle name="Percent 7 5 2 4" xfId="604"/>
    <cellStyle name="Percent 7 6" xfId="605"/>
    <cellStyle name="Percent 7 7" xfId="606"/>
    <cellStyle name="Percent 7 8" xfId="607"/>
    <cellStyle name="Percent 7 9" xfId="608"/>
    <cellStyle name="Percent 7 9 2" xfId="609"/>
    <cellStyle name="Percent 7 9 2 2" xfId="610"/>
    <cellStyle name="Percent 7 9 2 3" xfId="611"/>
    <cellStyle name="Percent 8" xfId="612"/>
    <cellStyle name="Percent 8 2" xfId="613"/>
    <cellStyle name="Percent 8 3" xfId="614"/>
    <cellStyle name="Percent 8 4" xfId="615"/>
    <cellStyle name="Percent 8 5" xfId="616"/>
    <cellStyle name="Percent 9" xfId="617"/>
    <cellStyle name="Percent 9 2" xfId="618"/>
    <cellStyle name="Percent 9 3" xfId="619"/>
    <cellStyle name="Percent 9 4" xfId="620"/>
    <cellStyle name="Percent 9 5" xfId="621"/>
    <cellStyle name="PSChar" xfId="622"/>
    <cellStyle name="PSChar 2" xfId="623"/>
    <cellStyle name="PSChar 2 2" xfId="624"/>
    <cellStyle name="PSChar 3" xfId="625"/>
    <cellStyle name="PSDate" xfId="626"/>
    <cellStyle name="PSDate 2" xfId="627"/>
    <cellStyle name="PSDate 2 2" xfId="628"/>
    <cellStyle name="PSDate 3" xfId="629"/>
    <cellStyle name="PSDec" xfId="630"/>
    <cellStyle name="PSDec 2" xfId="631"/>
    <cellStyle name="PSDec 2 2" xfId="632"/>
    <cellStyle name="PSDec 3" xfId="633"/>
    <cellStyle name="PSHeading" xfId="634"/>
    <cellStyle name="PSHeading 2" xfId="635"/>
    <cellStyle name="PSHeading 2 2" xfId="636"/>
    <cellStyle name="PSHeading 3" xfId="637"/>
    <cellStyle name="PSInt" xfId="638"/>
    <cellStyle name="PSInt 2" xfId="639"/>
    <cellStyle name="PSInt 2 2" xfId="640"/>
    <cellStyle name="PSInt 3" xfId="641"/>
    <cellStyle name="PSSpacer" xfId="642"/>
    <cellStyle name="PSSpacer 2" xfId="643"/>
    <cellStyle name="PSSpacer 2 2" xfId="644"/>
    <cellStyle name="PSSpacer 3" xfId="645"/>
    <cellStyle name="Style 1" xfId="646"/>
    <cellStyle name="Title" xfId="647" builtinId="15" customBuiltin="1"/>
    <cellStyle name="Title 2" xfId="648"/>
    <cellStyle name="Total" xfId="649" builtinId="25" customBuiltin="1"/>
    <cellStyle name="Total 2" xfId="650"/>
    <cellStyle name="Warning Text" xfId="651" builtinId="11" customBuiltin="1"/>
    <cellStyle name="Warning Text 2" xfId="652"/>
    <cellStyle name="桁区切り [0.00]_030123_ExpenditureSchedule_Deferred_proposal" xfId="653"/>
    <cellStyle name="桁区切り_030123_ExpenditureSchedule_Deferred_proposal" xfId="654"/>
    <cellStyle name="標準_030123_ExpenditureSchedule_Deferred_proposal" xfId="6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63018.C602A9E0" TargetMode="External"/><Relationship Id="rId1" Type="http://schemas.openxmlformats.org/officeDocument/2006/relationships/image" Target="../media/image2.bin"/></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209550</xdr:colOff>
      <xdr:row>5</xdr:row>
      <xdr:rowOff>0</xdr:rowOff>
    </xdr:from>
    <xdr:to>
      <xdr:col>7</xdr:col>
      <xdr:colOff>200364</xdr:colOff>
      <xdr:row>12</xdr:row>
      <xdr:rowOff>9685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8350" y="809625"/>
          <a:ext cx="2429214" cy="1143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20</xdr:row>
      <xdr:rowOff>0</xdr:rowOff>
    </xdr:from>
    <xdr:to>
      <xdr:col>1</xdr:col>
      <xdr:colOff>466725</xdr:colOff>
      <xdr:row>20</xdr:row>
      <xdr:rowOff>542925</xdr:rowOff>
    </xdr:to>
    <xdr:pic>
      <xdr:nvPicPr>
        <xdr:cNvPr id="6221" name="Picture 1" descr="cid:image001.png@01D63018.C602A9E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4467225"/>
          <a:ext cx="10477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46</xdr:row>
      <xdr:rowOff>0</xdr:rowOff>
    </xdr:from>
    <xdr:to>
      <xdr:col>1</xdr:col>
      <xdr:colOff>466725</xdr:colOff>
      <xdr:row>46</xdr:row>
      <xdr:rowOff>533400</xdr:rowOff>
    </xdr:to>
    <xdr:pic>
      <xdr:nvPicPr>
        <xdr:cNvPr id="6222" name="Picture 2" descr="cid:image001.png@01D63018.C602A9E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9658350"/>
          <a:ext cx="10477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25</xdr:col>
      <xdr:colOff>514350</xdr:colOff>
      <xdr:row>46</xdr:row>
      <xdr:rowOff>142875</xdr:rowOff>
    </xdr:to>
    <xdr:pic>
      <xdr:nvPicPr>
        <xdr:cNvPr id="515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15754350" cy="742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22</xdr:col>
      <xdr:colOff>19050</xdr:colOff>
      <xdr:row>35</xdr:row>
      <xdr:rowOff>161925</xdr:rowOff>
    </xdr:to>
    <xdr:pic>
      <xdr:nvPicPr>
        <xdr:cNvPr id="720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5775"/>
          <a:ext cx="13430250" cy="5343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gov.sharepoint.com/INTERNAL/INDIANA/44182%20LCM/44182/Krawec/SMK%20LCM%20Exhibits%203,%204,%205%20&amp;%206%20Thru%20June%20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gov.sharepoint.com/Users/s206348/AppData/Local/Microsoft/Windows/Temporary%20Internet%20Files/Content.Outlook/IKBOKS4T/DSI%201%20AJW%20Exhibi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EP\The%20Long%20Range%20Plan%20Loc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K-4"/>
      <sheetName val="SMK-3"/>
      <sheetName val="Data - Main"/>
      <sheetName val="Data - InService"/>
      <sheetName val="WP-1"/>
      <sheetName val="WP-2"/>
      <sheetName val="WP-3"/>
      <sheetName val="WP-4"/>
      <sheetName val="WP-5 "/>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W-1 Over (Under)"/>
      <sheetName val="AJW-2 pg 1 RK Unit 1 DSI Depr"/>
      <sheetName val="AJW-2 pg 2 RK Unit 2 DSI Depr"/>
      <sheetName val="AJW-2 pg 3 RK Total DSI Depr "/>
      <sheetName val="AJW-2 pg 4 DSI RK Unit 1 Return"/>
      <sheetName val="AJW-2 pg 5 DSI RK Unit 2 Return"/>
      <sheetName val="AJW-2 pg 6 DSI RK Total Return"/>
      <sheetName val="AJW-2 pg 7 DSI RK1 CWIP Return"/>
      <sheetName val="AJW-2 pg 8 DSI RK2 CWIP Return"/>
      <sheetName val="AJW-2 pg 9 DSI Tot RK CWIP Ret"/>
      <sheetName val="AJW-2 pg 10 O&amp;M  Consumables"/>
      <sheetName val="AJW-2 pg 11 Property Tax"/>
      <sheetName val="AJW-3 pg 1 Preconst Depr. Exp."/>
      <sheetName val="AJW-3 pg 2 Preconst EPIS Return"/>
      <sheetName val="AJW-3 pg 3 Preconst CWIP Return"/>
      <sheetName val="AJW-4 Reg. Asset-Reg. Liability"/>
      <sheetName val="AJW-5 Deferred DSI Depr pg 1 "/>
      <sheetName val="AJW-5 Deferred DSI Return pg 2"/>
      <sheetName val="AJW-6 Amortization Costs"/>
      <sheetName val="AJW-7 pg 1 WACC"/>
      <sheetName val="AJW-8 Revenue Requirement"/>
      <sheetName val="WP Capital Forecast"/>
      <sheetName val="WP O&amp;M Forecast"/>
      <sheetName val="WP Juris NOI Retur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Main"/>
      <sheetName val="Change Log"/>
      <sheetName val="Sys Mgr List"/>
      <sheetName val="Outage Years"/>
      <sheetName val="Event Functions"/>
      <sheetName val="Waterfall"/>
      <sheetName val="Outage Scope"/>
      <sheetName val="Status Rosetta"/>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mailto:tdbeske@aep.com" TargetMode="External"/><Relationship Id="rId2" Type="http://schemas.openxmlformats.org/officeDocument/2006/relationships/hyperlink" Target="mailto:tamarch@aep.com" TargetMode="External"/><Relationship Id="rId1" Type="http://schemas.openxmlformats.org/officeDocument/2006/relationships/hyperlink" Target="mailto:TAMARCH@AEP.COM" TargetMode="External"/><Relationship Id="rId5" Type="http://schemas.openxmlformats.org/officeDocument/2006/relationships/drawing" Target="../drawings/drawing2.xml"/><Relationship Id="rId4" Type="http://schemas.openxmlformats.org/officeDocument/2006/relationships/hyperlink" Target="mailto:TAMARCH@AEP.COM"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5"/>
  <sheetViews>
    <sheetView tabSelected="1" workbookViewId="0"/>
  </sheetViews>
  <sheetFormatPr defaultRowHeight="12.75"/>
  <sheetData>
    <row r="3" spans="2:2">
      <c r="B3" t="s">
        <v>144</v>
      </c>
    </row>
    <row r="4" spans="2:2">
      <c r="B4" t="s">
        <v>145</v>
      </c>
    </row>
    <row r="5" spans="2:2">
      <c r="B5" t="s">
        <v>146</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zoomScale="85" zoomScaleNormal="85" workbookViewId="0">
      <selection activeCell="G20" sqref="G19:G20"/>
    </sheetView>
  </sheetViews>
  <sheetFormatPr defaultColWidth="9" defaultRowHeight="12.75"/>
  <cols>
    <col min="1" max="1" width="57.28515625" customWidth="1"/>
    <col min="2" max="2" width="18.7109375" customWidth="1"/>
    <col min="3" max="3" width="18" customWidth="1"/>
    <col min="4" max="4" width="19" customWidth="1"/>
    <col min="5" max="5" width="11.7109375" customWidth="1"/>
    <col min="6" max="6" width="13.28515625" customWidth="1"/>
    <col min="7" max="7" width="12" customWidth="1"/>
    <col min="8" max="8" width="11.42578125" customWidth="1"/>
  </cols>
  <sheetData>
    <row r="1" spans="1:6">
      <c r="A1" s="216" t="s">
        <v>89</v>
      </c>
      <c r="B1" s="217"/>
      <c r="C1" s="217"/>
      <c r="D1" s="218"/>
      <c r="E1" s="7"/>
      <c r="F1" s="7"/>
    </row>
    <row r="2" spans="1:6">
      <c r="A2" s="219"/>
      <c r="B2" s="220"/>
      <c r="C2" s="220"/>
      <c r="D2" s="221"/>
      <c r="E2" s="7"/>
      <c r="F2" s="7"/>
    </row>
    <row r="3" spans="1:6">
      <c r="A3" s="219"/>
      <c r="B3" s="220"/>
      <c r="C3" s="220"/>
      <c r="D3" s="221"/>
      <c r="E3" s="7"/>
      <c r="F3" s="7"/>
    </row>
    <row r="4" spans="1:6" ht="13.5" thickBot="1">
      <c r="A4" s="222"/>
      <c r="B4" s="223"/>
      <c r="C4" s="223"/>
      <c r="D4" s="224"/>
      <c r="E4" s="7"/>
      <c r="F4" s="7"/>
    </row>
    <row r="5" spans="1:6" ht="13.5" thickBot="1"/>
    <row r="6" spans="1:6" ht="40.5" thickBot="1">
      <c r="B6" s="1" t="s">
        <v>5</v>
      </c>
      <c r="C6" s="1" t="s">
        <v>6</v>
      </c>
      <c r="D6" s="1" t="s">
        <v>1</v>
      </c>
    </row>
    <row r="7" spans="1:6" ht="14.25">
      <c r="A7" s="2" t="s">
        <v>90</v>
      </c>
      <c r="B7" s="39">
        <v>98254473.450000003</v>
      </c>
      <c r="C7" s="39">
        <v>98254238.25</v>
      </c>
      <c r="D7" s="39">
        <f>SUM(B7:C7)</f>
        <v>196508711.69999999</v>
      </c>
    </row>
    <row r="8" spans="1:6" ht="14.25">
      <c r="A8" s="3" t="s">
        <v>11</v>
      </c>
      <c r="B8" s="40">
        <v>3181719.8</v>
      </c>
      <c r="C8" s="40">
        <v>7306706.4800000004</v>
      </c>
      <c r="D8" s="40">
        <f>SUM(B8:C8)</f>
        <v>10488426.280000001</v>
      </c>
    </row>
    <row r="9" spans="1:6" ht="15" thickBot="1">
      <c r="A9" s="4" t="s">
        <v>91</v>
      </c>
      <c r="B9" s="41">
        <f>SUM(B7:B8)</f>
        <v>101436193.25</v>
      </c>
      <c r="C9" s="41">
        <f>SUM(C7:C8)</f>
        <v>105560944.73</v>
      </c>
      <c r="D9" s="41">
        <f>SUM(B9:C9)</f>
        <v>206997137.98000002</v>
      </c>
    </row>
    <row r="10" spans="1:6" ht="13.5" thickBot="1">
      <c r="A10" s="5"/>
      <c r="B10" s="33"/>
      <c r="C10" s="33"/>
      <c r="D10" s="33"/>
    </row>
    <row r="11" spans="1:6">
      <c r="A11" s="2" t="s">
        <v>92</v>
      </c>
      <c r="B11" s="42">
        <v>13106596.116684483</v>
      </c>
      <c r="C11" s="39">
        <v>13106596.116684483</v>
      </c>
      <c r="D11" s="43">
        <f>SUM(B11:C11)</f>
        <v>26213192.233368967</v>
      </c>
    </row>
    <row r="12" spans="1:6">
      <c r="A12" s="3" t="s">
        <v>93</v>
      </c>
      <c r="B12" s="44">
        <v>803511.52055816771</v>
      </c>
      <c r="C12" s="40">
        <v>803511.52055816771</v>
      </c>
      <c r="D12" s="45">
        <f>SUM(B12:C12)</f>
        <v>1607023.0411163354</v>
      </c>
    </row>
    <row r="13" spans="1:6" ht="13.5" thickBot="1">
      <c r="A13" s="4" t="s">
        <v>94</v>
      </c>
      <c r="B13" s="46">
        <f>SUM(B11:B12)</f>
        <v>13910107.637242651</v>
      </c>
      <c r="C13" s="41">
        <f>SUM(C11:C12)</f>
        <v>13910107.637242651</v>
      </c>
      <c r="D13" s="47">
        <f>SUM(B13:C13)</f>
        <v>27820215.274485301</v>
      </c>
    </row>
    <row r="14" spans="1:6" ht="13.5" thickBot="1">
      <c r="A14" s="5"/>
      <c r="B14" s="33"/>
      <c r="C14" s="33"/>
      <c r="D14" s="33"/>
    </row>
    <row r="15" spans="1:6" ht="14.25">
      <c r="A15" s="2" t="s">
        <v>95</v>
      </c>
      <c r="B15" s="42">
        <v>1087450</v>
      </c>
      <c r="C15" s="39">
        <v>1087450</v>
      </c>
      <c r="D15" s="43">
        <f>+C15+B15</f>
        <v>2174900</v>
      </c>
    </row>
    <row r="16" spans="1:6" ht="14.25">
      <c r="A16" s="3" t="s">
        <v>96</v>
      </c>
      <c r="B16" s="44"/>
      <c r="C16" s="40"/>
      <c r="D16" s="45"/>
    </row>
    <row r="17" spans="1:6" ht="15" thickBot="1">
      <c r="A17" s="4" t="s">
        <v>97</v>
      </c>
      <c r="B17" s="46">
        <f>SUM(B15:B16)</f>
        <v>1087450</v>
      </c>
      <c r="C17" s="46">
        <f>SUM(C15:C16)</f>
        <v>1087450</v>
      </c>
      <c r="D17" s="47">
        <f>SUM(D15:D16)</f>
        <v>2174900</v>
      </c>
    </row>
    <row r="18" spans="1:6" ht="13.5" thickBot="1">
      <c r="A18" s="11"/>
      <c r="B18" s="48"/>
      <c r="C18" s="48"/>
      <c r="D18" s="48"/>
      <c r="E18" s="9"/>
      <c r="F18" s="9"/>
    </row>
    <row r="19" spans="1:6" ht="14.25">
      <c r="A19" s="2" t="s">
        <v>13</v>
      </c>
      <c r="B19" s="42">
        <f t="shared" ref="B19:D21" si="0">+B15+B11+B7</f>
        <v>112448519.56668448</v>
      </c>
      <c r="C19" s="42">
        <f t="shared" si="0"/>
        <v>112448284.36668448</v>
      </c>
      <c r="D19" s="39">
        <f t="shared" si="0"/>
        <v>224896803.93336895</v>
      </c>
      <c r="E19" s="9"/>
      <c r="F19" s="9"/>
    </row>
    <row r="20" spans="1:6" ht="14.25">
      <c r="A20" s="3" t="s">
        <v>12</v>
      </c>
      <c r="B20" s="44">
        <f t="shared" si="0"/>
        <v>3985231.3205581675</v>
      </c>
      <c r="C20" s="44">
        <f t="shared" si="0"/>
        <v>8110218.0005581677</v>
      </c>
      <c r="D20" s="40">
        <f t="shared" si="0"/>
        <v>12095449.321116336</v>
      </c>
      <c r="E20" s="9"/>
      <c r="F20" s="9"/>
    </row>
    <row r="21" spans="1:6" ht="15" thickBot="1">
      <c r="A21" s="4" t="s">
        <v>98</v>
      </c>
      <c r="B21" s="46">
        <f t="shared" si="0"/>
        <v>116433750.88724265</v>
      </c>
      <c r="C21" s="46">
        <f t="shared" si="0"/>
        <v>120558502.36724265</v>
      </c>
      <c r="D21" s="41">
        <f t="shared" si="0"/>
        <v>236992253.25448531</v>
      </c>
      <c r="E21" s="9"/>
      <c r="F21" s="9"/>
    </row>
    <row r="22" spans="1:6">
      <c r="A22" s="11"/>
      <c r="B22" s="79"/>
      <c r="C22" s="79"/>
      <c r="D22" s="79"/>
      <c r="E22" s="9"/>
      <c r="F22" s="9"/>
    </row>
    <row r="23" spans="1:6">
      <c r="A23" s="10" t="s">
        <v>2</v>
      </c>
      <c r="B23" s="80"/>
      <c r="C23" s="80"/>
      <c r="D23" s="80"/>
    </row>
    <row r="24" spans="1:6">
      <c r="A24" s="10" t="s">
        <v>8</v>
      </c>
      <c r="B24" s="9"/>
      <c r="C24" s="9"/>
      <c r="D24" s="80"/>
    </row>
    <row r="25" spans="1:6">
      <c r="A25" s="8" t="s">
        <v>3</v>
      </c>
      <c r="B25" s="9"/>
      <c r="C25" s="9"/>
      <c r="D25" s="80"/>
    </row>
    <row r="26" spans="1:6">
      <c r="A26" s="8" t="s">
        <v>9</v>
      </c>
      <c r="B26" s="9"/>
      <c r="C26" s="9"/>
      <c r="D26" s="80"/>
    </row>
    <row r="27" spans="1:6" ht="12.75" customHeight="1">
      <c r="A27" s="81" t="s">
        <v>7</v>
      </c>
      <c r="B27" s="82"/>
      <c r="C27" s="82"/>
      <c r="D27" s="83"/>
    </row>
    <row r="28" spans="1:6">
      <c r="A28" s="12" t="s">
        <v>10</v>
      </c>
      <c r="B28" s="13"/>
      <c r="C28" s="13"/>
      <c r="D28" s="13"/>
    </row>
    <row r="29" spans="1:6">
      <c r="D29" s="64"/>
    </row>
  </sheetData>
  <mergeCells count="1">
    <mergeCell ref="A1:D4"/>
  </mergeCells>
  <pageMargins left="0.5" right="0.5" top="1" bottom="1" header="0.5" footer="0.5"/>
  <pageSetup scale="78" orientation="landscape" r:id="rId1"/>
  <headerFooter alignWithMargins="0">
    <oddHeader>&amp;RAttachment FRP-1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85" zoomScaleNormal="85" workbookViewId="0">
      <selection activeCell="D18" sqref="D18"/>
    </sheetView>
  </sheetViews>
  <sheetFormatPr defaultColWidth="8.7109375" defaultRowHeight="12.75"/>
  <cols>
    <col min="1" max="1" width="48" style="16" customWidth="1"/>
    <col min="2" max="3" width="13.7109375" style="16" customWidth="1"/>
    <col min="4" max="4" width="13.7109375" style="29" customWidth="1"/>
    <col min="5" max="5" width="13.7109375" style="16" customWidth="1"/>
    <col min="6" max="6" width="12.7109375" style="16" customWidth="1"/>
    <col min="7" max="8" width="8.7109375" style="16"/>
    <col min="9" max="9" width="13.42578125" style="16" customWidth="1"/>
    <col min="10" max="16384" width="8.7109375" style="16"/>
  </cols>
  <sheetData>
    <row r="1" spans="1:7">
      <c r="A1" s="227" t="s">
        <v>99</v>
      </c>
      <c r="B1" s="228"/>
      <c r="C1" s="228"/>
      <c r="D1" s="228"/>
      <c r="E1" s="229"/>
      <c r="F1" s="230"/>
    </row>
    <row r="2" spans="1:7">
      <c r="A2" s="231"/>
      <c r="B2" s="232"/>
      <c r="C2" s="232"/>
      <c r="D2" s="232"/>
      <c r="E2" s="233"/>
      <c r="F2" s="234"/>
    </row>
    <row r="3" spans="1:7">
      <c r="A3" s="231"/>
      <c r="B3" s="232"/>
      <c r="C3" s="232"/>
      <c r="D3" s="232"/>
      <c r="E3" s="233"/>
      <c r="F3" s="234"/>
    </row>
    <row r="4" spans="1:7" ht="13.5" thickBot="1">
      <c r="A4" s="235"/>
      <c r="B4" s="236"/>
      <c r="C4" s="236"/>
      <c r="D4" s="236"/>
      <c r="E4" s="237"/>
      <c r="F4" s="238"/>
    </row>
    <row r="7" spans="1:7" ht="39" customHeight="1">
      <c r="B7" s="17" t="s">
        <v>14</v>
      </c>
      <c r="C7" s="17" t="s">
        <v>15</v>
      </c>
      <c r="D7" s="17" t="s">
        <v>16</v>
      </c>
      <c r="E7" s="17" t="s">
        <v>17</v>
      </c>
    </row>
    <row r="8" spans="1:7">
      <c r="A8" s="16" t="s">
        <v>4</v>
      </c>
      <c r="B8" s="18">
        <v>216332024</v>
      </c>
      <c r="C8" s="18">
        <v>192152241.75955391</v>
      </c>
      <c r="D8" s="18">
        <v>192152241.75955391</v>
      </c>
      <c r="E8" s="19">
        <f>+D8-C8</f>
        <v>0</v>
      </c>
    </row>
    <row r="9" spans="1:7">
      <c r="B9" s="18"/>
      <c r="C9" s="18"/>
      <c r="D9" s="18"/>
      <c r="E9" s="19"/>
    </row>
    <row r="10" spans="1:7">
      <c r="A10" s="20" t="s">
        <v>18</v>
      </c>
      <c r="B10" s="21">
        <v>216332024</v>
      </c>
      <c r="C10" s="21">
        <v>192152241.75955391</v>
      </c>
      <c r="D10" s="21">
        <f>+D14-D12</f>
        <v>192152241.75955391</v>
      </c>
      <c r="E10" s="21">
        <f>+D10-C10</f>
        <v>0</v>
      </c>
    </row>
    <row r="11" spans="1:7">
      <c r="B11" s="18"/>
      <c r="C11" s="18"/>
      <c r="D11" s="18"/>
      <c r="E11" s="19"/>
    </row>
    <row r="12" spans="1:7">
      <c r="A12" s="16" t="s">
        <v>19</v>
      </c>
      <c r="B12" s="18">
        <v>15600000</v>
      </c>
      <c r="C12" s="18">
        <v>13671843</v>
      </c>
      <c r="D12" s="18">
        <v>13671843</v>
      </c>
      <c r="E12" s="19">
        <f>+D12-C12</f>
        <v>0</v>
      </c>
    </row>
    <row r="13" spans="1:7">
      <c r="B13" s="22"/>
      <c r="C13" s="22"/>
      <c r="D13" s="22"/>
      <c r="E13" s="23"/>
    </row>
    <row r="14" spans="1:7">
      <c r="A14" s="24" t="s">
        <v>20</v>
      </c>
      <c r="B14" s="18">
        <v>231932024</v>
      </c>
      <c r="C14" s="18">
        <v>205824084.75955391</v>
      </c>
      <c r="D14" s="18">
        <f>+D18-D16</f>
        <v>205824084.75955391</v>
      </c>
      <c r="E14" s="18">
        <f>+D14-C14</f>
        <v>0</v>
      </c>
    </row>
    <row r="15" spans="1:7">
      <c r="B15" s="18"/>
      <c r="C15" s="18"/>
      <c r="D15" s="18"/>
      <c r="E15" s="19"/>
    </row>
    <row r="16" spans="1:7">
      <c r="A16" s="16" t="s">
        <v>21</v>
      </c>
      <c r="B16" s="18">
        <v>12605111</v>
      </c>
      <c r="C16" s="18">
        <v>2000000</v>
      </c>
      <c r="D16" s="18">
        <v>2000000</v>
      </c>
      <c r="E16" s="19">
        <f>+D16-C16</f>
        <v>0</v>
      </c>
      <c r="G16" s="25"/>
    </row>
    <row r="17" spans="1:7">
      <c r="B17" s="22"/>
      <c r="C17" s="22"/>
      <c r="D17" s="22"/>
      <c r="E17" s="23"/>
      <c r="G17" s="25"/>
    </row>
    <row r="18" spans="1:7">
      <c r="A18" s="24" t="s">
        <v>0</v>
      </c>
      <c r="B18" s="18">
        <v>244537135</v>
      </c>
      <c r="C18" s="18">
        <v>207824084.75955391</v>
      </c>
      <c r="D18" s="18">
        <v>207824084.75955391</v>
      </c>
      <c r="E18" s="18">
        <f>+D18-C18</f>
        <v>0</v>
      </c>
      <c r="F18" s="26"/>
    </row>
    <row r="19" spans="1:7">
      <c r="B19" s="18"/>
      <c r="C19" s="18"/>
      <c r="D19" s="18"/>
      <c r="E19" s="19"/>
    </row>
    <row r="20" spans="1:7">
      <c r="A20" s="16" t="s">
        <v>22</v>
      </c>
      <c r="B20" s="22">
        <v>16202679</v>
      </c>
      <c r="C20" s="22">
        <v>17072720</v>
      </c>
      <c r="D20" s="22">
        <v>17072720</v>
      </c>
      <c r="E20" s="22">
        <f>+D20-C20</f>
        <v>0</v>
      </c>
    </row>
    <row r="21" spans="1:7">
      <c r="B21" s="18"/>
      <c r="C21" s="18"/>
      <c r="D21" s="18"/>
      <c r="E21" s="19"/>
    </row>
    <row r="22" spans="1:7">
      <c r="A22" s="27" t="s">
        <v>23</v>
      </c>
      <c r="B22" s="21">
        <v>260739814</v>
      </c>
      <c r="C22" s="21">
        <v>224896804.75955391</v>
      </c>
      <c r="D22" s="21">
        <f>+D18+D20</f>
        <v>224896804.75955391</v>
      </c>
      <c r="E22" s="21">
        <f>SUM(E18:E20)</f>
        <v>0</v>
      </c>
      <c r="G22" s="28"/>
    </row>
    <row r="23" spans="1:7">
      <c r="E23" s="26"/>
    </row>
    <row r="24" spans="1:7">
      <c r="A24" s="16" t="s">
        <v>24</v>
      </c>
      <c r="B24" s="26"/>
      <c r="D24" s="26"/>
      <c r="E24" s="30"/>
    </row>
    <row r="25" spans="1:7">
      <c r="A25" s="16" t="s">
        <v>25</v>
      </c>
      <c r="B25" s="26"/>
      <c r="D25" s="26"/>
      <c r="E25" s="30"/>
    </row>
    <row r="26" spans="1:7">
      <c r="A26" s="16" t="s">
        <v>30</v>
      </c>
      <c r="C26" s="28"/>
      <c r="D26" s="31"/>
    </row>
    <row r="28" spans="1:7">
      <c r="A28" s="16" t="s">
        <v>26</v>
      </c>
      <c r="E28" s="32"/>
    </row>
    <row r="29" spans="1:7">
      <c r="A29" s="16" t="s">
        <v>27</v>
      </c>
    </row>
    <row r="30" spans="1:7">
      <c r="A30" s="16" t="s">
        <v>28</v>
      </c>
    </row>
    <row r="31" spans="1:7">
      <c r="A31" s="16" t="s">
        <v>29</v>
      </c>
    </row>
  </sheetData>
  <mergeCells count="1">
    <mergeCell ref="A1:F4"/>
  </mergeCells>
  <pageMargins left="0.7" right="0.7" top="0.75" bottom="0.75" header="0.3" footer="0.3"/>
  <pageSetup orientation="landscape" r:id="rId1"/>
  <headerFooter>
    <oddHeader>&amp;RAttachment FRP-2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workbookViewId="0">
      <selection activeCell="F7" sqref="F7"/>
    </sheetView>
  </sheetViews>
  <sheetFormatPr defaultColWidth="9" defaultRowHeight="12.75"/>
  <cols>
    <col min="1" max="1" width="67.140625" customWidth="1"/>
    <col min="2" max="2" width="18.7109375" customWidth="1"/>
    <col min="3" max="3" width="18" customWidth="1"/>
    <col min="4" max="4" width="19" customWidth="1"/>
    <col min="5" max="5" width="11.7109375" customWidth="1"/>
    <col min="6" max="6" width="13.28515625" customWidth="1"/>
    <col min="7" max="7" width="12" customWidth="1"/>
    <col min="8" max="8" width="11.42578125" customWidth="1"/>
  </cols>
  <sheetData>
    <row r="1" spans="1:6" s="14" customFormat="1">
      <c r="A1" s="216" t="s">
        <v>40</v>
      </c>
      <c r="B1" s="217"/>
      <c r="C1" s="217"/>
      <c r="D1" s="218"/>
      <c r="E1" s="192"/>
      <c r="F1" s="192"/>
    </row>
    <row r="2" spans="1:6" s="14" customFormat="1">
      <c r="A2" s="219"/>
      <c r="B2" s="220"/>
      <c r="C2" s="220"/>
      <c r="D2" s="221"/>
      <c r="E2" s="192"/>
      <c r="F2" s="192"/>
    </row>
    <row r="3" spans="1:6" s="14" customFormat="1">
      <c r="A3" s="219"/>
      <c r="B3" s="220"/>
      <c r="C3" s="220"/>
      <c r="D3" s="221"/>
      <c r="E3" s="192"/>
      <c r="F3" s="192"/>
    </row>
    <row r="4" spans="1:6" s="14" customFormat="1" ht="13.5" thickBot="1">
      <c r="A4" s="222"/>
      <c r="B4" s="223"/>
      <c r="C4" s="223"/>
      <c r="D4" s="224"/>
      <c r="E4" s="192"/>
      <c r="F4" s="192"/>
    </row>
    <row r="5" spans="1:6" s="14" customFormat="1" ht="13.5" thickBot="1"/>
    <row r="6" spans="1:6" s="14" customFormat="1" ht="40.5" thickBot="1">
      <c r="B6" s="1" t="s">
        <v>5</v>
      </c>
      <c r="C6" s="1" t="s">
        <v>6</v>
      </c>
      <c r="D6" s="1" t="s">
        <v>1</v>
      </c>
    </row>
    <row r="7" spans="1:6" s="14" customFormat="1" ht="14.25">
      <c r="A7" s="193" t="s">
        <v>39</v>
      </c>
      <c r="B7" s="194">
        <v>98254473.450000003</v>
      </c>
      <c r="C7" s="194">
        <v>98254238.25</v>
      </c>
      <c r="D7" s="194">
        <f>SUM(B7:C7)</f>
        <v>196508711.69999999</v>
      </c>
    </row>
    <row r="8" spans="1:6" s="14" customFormat="1" ht="14.25">
      <c r="A8" s="195" t="s">
        <v>11</v>
      </c>
      <c r="B8" s="196">
        <v>3181719.8</v>
      </c>
      <c r="C8" s="196">
        <v>7306706.4800000004</v>
      </c>
      <c r="D8" s="196">
        <f>SUM(B8:C8)</f>
        <v>10488426.280000001</v>
      </c>
    </row>
    <row r="9" spans="1:6" s="14" customFormat="1" ht="13.5" thickBot="1">
      <c r="A9" s="197" t="s">
        <v>34</v>
      </c>
      <c r="B9" s="198">
        <f>SUM(B7:B8)</f>
        <v>101436193.25</v>
      </c>
      <c r="C9" s="198">
        <f>SUM(C7:C8)</f>
        <v>105560944.73</v>
      </c>
      <c r="D9" s="198">
        <f>SUM(B9:C9)</f>
        <v>206997137.98000002</v>
      </c>
    </row>
    <row r="10" spans="1:6" s="14" customFormat="1" ht="13.5" thickBot="1">
      <c r="A10" s="181"/>
      <c r="B10" s="199"/>
      <c r="C10" s="199"/>
      <c r="D10" s="199"/>
    </row>
    <row r="11" spans="1:6" s="14" customFormat="1">
      <c r="A11" s="193" t="s">
        <v>37</v>
      </c>
      <c r="B11" s="200">
        <v>13106596.116684483</v>
      </c>
      <c r="C11" s="194">
        <v>13106596.116684483</v>
      </c>
      <c r="D11" s="201">
        <f>SUM(B11:C11)</f>
        <v>26213192.233368967</v>
      </c>
      <c r="F11" s="202"/>
    </row>
    <row r="12" spans="1:6" s="14" customFormat="1" ht="14.25">
      <c r="A12" s="195" t="s">
        <v>36</v>
      </c>
      <c r="B12" s="203">
        <v>803511.52055816771</v>
      </c>
      <c r="C12" s="196">
        <v>803511.52055816771</v>
      </c>
      <c r="D12" s="204">
        <f>SUM(B12:C12)</f>
        <v>1607023.0411163354</v>
      </c>
    </row>
    <row r="13" spans="1:6" s="14" customFormat="1" ht="15" thickBot="1">
      <c r="A13" s="197" t="s">
        <v>32</v>
      </c>
      <c r="B13" s="205">
        <f>SUM(B11:B12)</f>
        <v>13910107.637242651</v>
      </c>
      <c r="C13" s="198">
        <f>SUM(C11:C12)</f>
        <v>13910107.637242651</v>
      </c>
      <c r="D13" s="206">
        <f>SUM(B13:C13)</f>
        <v>27820215.274485301</v>
      </c>
    </row>
    <row r="14" spans="1:6" s="14" customFormat="1" ht="13.5" thickBot="1">
      <c r="A14" s="207"/>
      <c r="B14" s="199"/>
      <c r="C14" s="199"/>
      <c r="D14" s="199"/>
    </row>
    <row r="15" spans="1:6" s="14" customFormat="1" ht="14.25">
      <c r="A15" s="193" t="s">
        <v>38</v>
      </c>
      <c r="B15" s="200">
        <v>1087450</v>
      </c>
      <c r="C15" s="194">
        <v>1087450</v>
      </c>
      <c r="D15" s="201">
        <f>+C15+B15</f>
        <v>2174900</v>
      </c>
    </row>
    <row r="16" spans="1:6" s="14" customFormat="1" ht="14.25">
      <c r="A16" s="195" t="s">
        <v>31</v>
      </c>
      <c r="B16" s="203"/>
      <c r="C16" s="196"/>
      <c r="D16" s="204"/>
    </row>
    <row r="17" spans="1:4" s="14" customFormat="1" ht="13.5" thickBot="1">
      <c r="A17" s="195" t="s">
        <v>33</v>
      </c>
      <c r="B17" s="205">
        <f>SUM(B15:B16)</f>
        <v>1087450</v>
      </c>
      <c r="C17" s="205">
        <f>SUM(C15:C16)</f>
        <v>1087450</v>
      </c>
      <c r="D17" s="206">
        <f>SUM(D15:D16)</f>
        <v>2174900</v>
      </c>
    </row>
    <row r="18" spans="1:4" s="14" customFormat="1" ht="13.5" thickBot="1">
      <c r="A18" s="207"/>
      <c r="B18" s="208"/>
      <c r="C18" s="208"/>
      <c r="D18" s="208"/>
    </row>
    <row r="19" spans="1:4" s="14" customFormat="1" ht="14.25">
      <c r="A19" s="193" t="s">
        <v>13</v>
      </c>
      <c r="B19" s="200">
        <f t="shared" ref="B19:D21" si="0">+B15+B11+B7</f>
        <v>112448519.56668448</v>
      </c>
      <c r="C19" s="200">
        <f t="shared" si="0"/>
        <v>112448284.36668448</v>
      </c>
      <c r="D19" s="194">
        <f t="shared" si="0"/>
        <v>224896803.93336895</v>
      </c>
    </row>
    <row r="20" spans="1:4" s="14" customFormat="1" ht="14.25">
      <c r="A20" s="195" t="s">
        <v>12</v>
      </c>
      <c r="B20" s="203">
        <f t="shared" si="0"/>
        <v>3985231.3205581675</v>
      </c>
      <c r="C20" s="203">
        <f t="shared" si="0"/>
        <v>8110218.0005581677</v>
      </c>
      <c r="D20" s="196">
        <f t="shared" si="0"/>
        <v>12095449.321116336</v>
      </c>
    </row>
    <row r="21" spans="1:4" s="14" customFormat="1" ht="13.5" thickBot="1">
      <c r="A21" s="197" t="s">
        <v>35</v>
      </c>
      <c r="B21" s="205">
        <f t="shared" si="0"/>
        <v>116433750.88724265</v>
      </c>
      <c r="C21" s="205">
        <f t="shared" si="0"/>
        <v>120558502.36724265</v>
      </c>
      <c r="D21" s="198">
        <f t="shared" si="0"/>
        <v>236992253.25448531</v>
      </c>
    </row>
    <row r="22" spans="1:4" s="14" customFormat="1">
      <c r="A22" s="207"/>
      <c r="B22" s="209"/>
      <c r="C22" s="209"/>
      <c r="D22" s="209"/>
    </row>
    <row r="23" spans="1:4" s="14" customFormat="1">
      <c r="A23" s="210" t="s">
        <v>2</v>
      </c>
    </row>
    <row r="24" spans="1:4" s="14" customFormat="1">
      <c r="A24" s="210" t="s">
        <v>8</v>
      </c>
    </row>
    <row r="25" spans="1:4" s="14" customFormat="1">
      <c r="A25" s="211" t="s">
        <v>3</v>
      </c>
    </row>
    <row r="26" spans="1:4" s="14" customFormat="1">
      <c r="A26" s="211" t="s">
        <v>9</v>
      </c>
    </row>
    <row r="27" spans="1:4" s="14" customFormat="1">
      <c r="A27" s="225" t="s">
        <v>7</v>
      </c>
      <c r="B27" s="226"/>
      <c r="C27" s="226"/>
      <c r="D27" s="226"/>
    </row>
    <row r="28" spans="1:4" s="14" customFormat="1">
      <c r="A28" s="212" t="s">
        <v>134</v>
      </c>
      <c r="B28" s="213"/>
      <c r="C28" s="213"/>
      <c r="D28" s="213"/>
    </row>
  </sheetData>
  <mergeCells count="2">
    <mergeCell ref="A1:D4"/>
    <mergeCell ref="A27:D27"/>
  </mergeCells>
  <printOptions horizontalCentered="1"/>
  <pageMargins left="0.5" right="0.5" top="1.25" bottom="1" header="0.5" footer="0.5"/>
  <pageSetup scale="78" orientation="portrait" r:id="rId1"/>
  <headerFooter alignWithMargins="0">
    <oddHeader>&amp;RAttachment FRP-1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WhiteSpace="0" view="pageLayout" zoomScaleNormal="100" workbookViewId="0">
      <selection activeCell="G1" sqref="A1:IV29"/>
    </sheetView>
  </sheetViews>
  <sheetFormatPr defaultColWidth="8.7109375" defaultRowHeight="12.75"/>
  <cols>
    <col min="1" max="1" width="48" style="16" customWidth="1"/>
    <col min="2" max="3" width="13.7109375" style="16" customWidth="1"/>
    <col min="4" max="4" width="13.7109375" style="29" customWidth="1"/>
    <col min="5" max="5" width="13.7109375" style="16" customWidth="1"/>
    <col min="6" max="6" width="12.7109375" style="16" customWidth="1"/>
    <col min="7" max="9" width="8.7109375" style="16"/>
    <col min="10" max="10" width="15.7109375" style="16" bestFit="1" customWidth="1"/>
    <col min="11" max="11" width="8.7109375" style="16"/>
    <col min="12" max="12" width="9.7109375" style="16" bestFit="1" customWidth="1"/>
    <col min="13" max="16384" width="8.7109375" style="16"/>
  </cols>
  <sheetData>
    <row r="1" spans="1:7">
      <c r="A1" s="227" t="s">
        <v>41</v>
      </c>
      <c r="B1" s="228"/>
      <c r="C1" s="228"/>
      <c r="D1" s="228"/>
      <c r="E1" s="229"/>
      <c r="F1" s="230"/>
    </row>
    <row r="2" spans="1:7">
      <c r="A2" s="231"/>
      <c r="B2" s="232"/>
      <c r="C2" s="232"/>
      <c r="D2" s="232"/>
      <c r="E2" s="233"/>
      <c r="F2" s="234"/>
    </row>
    <row r="3" spans="1:7">
      <c r="A3" s="231"/>
      <c r="B3" s="232"/>
      <c r="C3" s="232"/>
      <c r="D3" s="232"/>
      <c r="E3" s="233"/>
      <c r="F3" s="234"/>
    </row>
    <row r="4" spans="1:7" ht="13.5" thickBot="1">
      <c r="A4" s="235"/>
      <c r="B4" s="236"/>
      <c r="C4" s="236"/>
      <c r="D4" s="236"/>
      <c r="E4" s="237"/>
      <c r="F4" s="238"/>
    </row>
    <row r="5" spans="1:7" ht="39" customHeight="1">
      <c r="B5" s="17" t="s">
        <v>14</v>
      </c>
      <c r="C5" s="17" t="s">
        <v>15</v>
      </c>
      <c r="D5" s="17" t="s">
        <v>16</v>
      </c>
      <c r="E5" s="17" t="s">
        <v>17</v>
      </c>
    </row>
    <row r="6" spans="1:7">
      <c r="A6" s="16" t="s">
        <v>4</v>
      </c>
      <c r="B6" s="18">
        <v>216332024</v>
      </c>
      <c r="C6" s="18">
        <v>192152241.75955391</v>
      </c>
      <c r="D6" s="18">
        <v>192152241.75955391</v>
      </c>
      <c r="E6" s="19">
        <f>D6-C6</f>
        <v>0</v>
      </c>
    </row>
    <row r="7" spans="1:7">
      <c r="B7" s="18"/>
      <c r="C7" s="18"/>
      <c r="D7" s="18"/>
      <c r="E7" s="19"/>
    </row>
    <row r="8" spans="1:7">
      <c r="A8" s="20" t="s">
        <v>18</v>
      </c>
      <c r="B8" s="21">
        <v>216332024</v>
      </c>
      <c r="C8" s="21">
        <v>192152241.75955391</v>
      </c>
      <c r="D8" s="21">
        <v>192152241.75955391</v>
      </c>
      <c r="E8" s="19">
        <f t="shared" ref="E8:E18" si="0">D8-C8</f>
        <v>0</v>
      </c>
    </row>
    <row r="9" spans="1:7">
      <c r="B9" s="18"/>
      <c r="C9" s="18"/>
      <c r="D9" s="18"/>
      <c r="E9" s="19"/>
    </row>
    <row r="10" spans="1:7">
      <c r="A10" s="16" t="s">
        <v>19</v>
      </c>
      <c r="B10" s="18">
        <v>15600000</v>
      </c>
      <c r="C10" s="18">
        <v>13671842</v>
      </c>
      <c r="D10" s="18">
        <v>13671842</v>
      </c>
      <c r="E10" s="19">
        <f t="shared" si="0"/>
        <v>0</v>
      </c>
    </row>
    <row r="11" spans="1:7">
      <c r="B11" s="22"/>
      <c r="C11" s="22"/>
      <c r="D11" s="22"/>
      <c r="E11" s="23"/>
    </row>
    <row r="12" spans="1:7">
      <c r="A12" s="24" t="s">
        <v>20</v>
      </c>
      <c r="B12" s="18">
        <v>231932024</v>
      </c>
      <c r="C12" s="18">
        <f>SUM(C8,C10)</f>
        <v>205824083.75955391</v>
      </c>
      <c r="D12" s="18">
        <f>SUM(D8,D10)</f>
        <v>205824083.75955391</v>
      </c>
      <c r="E12" s="19">
        <f t="shared" si="0"/>
        <v>0</v>
      </c>
    </row>
    <row r="13" spans="1:7">
      <c r="B13" s="18"/>
      <c r="C13" s="18"/>
      <c r="D13" s="18"/>
      <c r="E13" s="19"/>
    </row>
    <row r="14" spans="1:7">
      <c r="A14" s="16" t="s">
        <v>21</v>
      </c>
      <c r="B14" s="18">
        <v>12605111</v>
      </c>
      <c r="C14" s="18">
        <v>2000000</v>
      </c>
      <c r="D14" s="18">
        <v>2000000</v>
      </c>
      <c r="E14" s="19">
        <f t="shared" si="0"/>
        <v>0</v>
      </c>
      <c r="G14" s="25"/>
    </row>
    <row r="15" spans="1:7">
      <c r="B15" s="22"/>
      <c r="C15" s="22"/>
      <c r="D15" s="22"/>
      <c r="E15" s="23"/>
      <c r="G15" s="25"/>
    </row>
    <row r="16" spans="1:7">
      <c r="A16" s="24" t="s">
        <v>0</v>
      </c>
      <c r="B16" s="18">
        <v>244537135</v>
      </c>
      <c r="C16" s="18">
        <f>SUM(C12,C14)</f>
        <v>207824083.75955391</v>
      </c>
      <c r="D16" s="18">
        <f>SUM(D12,D14)</f>
        <v>207824083.75955391</v>
      </c>
      <c r="E16" s="19">
        <f t="shared" si="0"/>
        <v>0</v>
      </c>
      <c r="F16" s="26"/>
    </row>
    <row r="17" spans="1:10">
      <c r="B17" s="18"/>
      <c r="C17" s="18"/>
      <c r="D17" s="18"/>
      <c r="E17" s="19"/>
    </row>
    <row r="18" spans="1:10">
      <c r="A18" s="16" t="s">
        <v>22</v>
      </c>
      <c r="B18" s="22">
        <v>16202679</v>
      </c>
      <c r="C18" s="22">
        <v>17072720</v>
      </c>
      <c r="D18" s="22">
        <v>17072720</v>
      </c>
      <c r="E18" s="19">
        <f t="shared" si="0"/>
        <v>0</v>
      </c>
    </row>
    <row r="19" spans="1:10">
      <c r="B19" s="18"/>
      <c r="C19" s="18"/>
      <c r="D19" s="18"/>
      <c r="E19" s="19"/>
    </row>
    <row r="20" spans="1:10">
      <c r="A20" s="27" t="s">
        <v>23</v>
      </c>
      <c r="B20" s="21">
        <v>260739814</v>
      </c>
      <c r="C20" s="21">
        <f>SUM(C16,C18)</f>
        <v>224896803.75955391</v>
      </c>
      <c r="D20" s="21">
        <f>SUM(D16,D18)</f>
        <v>224896803.75955391</v>
      </c>
      <c r="E20" s="21">
        <f>SUM(E16:E18)</f>
        <v>0</v>
      </c>
      <c r="G20" s="28"/>
    </row>
    <row r="21" spans="1:10">
      <c r="E21" s="26"/>
    </row>
    <row r="22" spans="1:10">
      <c r="A22" s="16" t="s">
        <v>24</v>
      </c>
      <c r="B22" s="26"/>
      <c r="D22" s="26"/>
      <c r="E22" s="30"/>
    </row>
    <row r="23" spans="1:10">
      <c r="A23" s="16" t="s">
        <v>25</v>
      </c>
      <c r="B23" s="26"/>
      <c r="D23" s="26"/>
      <c r="E23" s="30"/>
    </row>
    <row r="24" spans="1:10">
      <c r="A24" s="16" t="s">
        <v>30</v>
      </c>
      <c r="C24" s="28"/>
      <c r="D24" s="31"/>
    </row>
    <row r="26" spans="1:10">
      <c r="A26" s="16" t="s">
        <v>26</v>
      </c>
      <c r="E26" s="32"/>
      <c r="J26" s="63"/>
    </row>
    <row r="27" spans="1:10">
      <c r="A27" s="16" t="s">
        <v>27</v>
      </c>
    </row>
    <row r="28" spans="1:10">
      <c r="A28" s="16" t="s">
        <v>28</v>
      </c>
    </row>
    <row r="29" spans="1:10">
      <c r="A29" s="16" t="s">
        <v>29</v>
      </c>
    </row>
    <row r="30" spans="1:10">
      <c r="J30" s="63"/>
    </row>
  </sheetData>
  <mergeCells count="1">
    <mergeCell ref="A1:F4"/>
  </mergeCells>
  <printOptions horizontalCentered="1"/>
  <pageMargins left="0.7" right="0.7" top="1" bottom="0.75" header="0.3" footer="0.3"/>
  <pageSetup orientation="landscape" r:id="rId1"/>
  <headerFooter>
    <oddHeader>&amp;RAttachment FRP-2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4"/>
  <sheetViews>
    <sheetView topLeftCell="A3" workbookViewId="0">
      <selection activeCell="C21" sqref="C21"/>
    </sheetView>
  </sheetViews>
  <sheetFormatPr defaultColWidth="9" defaultRowHeight="12.75"/>
  <cols>
    <col min="1" max="1" width="52.85546875" customWidth="1"/>
    <col min="2" max="2" width="11.42578125" bestFit="1" customWidth="1"/>
    <col min="3" max="3" width="15.28515625" customWidth="1"/>
    <col min="4" max="4" width="13.7109375" customWidth="1"/>
    <col min="5" max="6" width="11.42578125" bestFit="1" customWidth="1"/>
    <col min="7" max="7" width="11.7109375" bestFit="1" customWidth="1"/>
    <col min="8" max="8" width="13.28515625" bestFit="1" customWidth="1"/>
  </cols>
  <sheetData>
    <row r="2" spans="1:4" ht="13.5" thickBot="1"/>
    <row r="3" spans="1:4" s="14" customFormat="1" ht="12.4" customHeight="1">
      <c r="A3" s="216" t="s">
        <v>143</v>
      </c>
      <c r="B3" s="239"/>
      <c r="C3" s="240"/>
      <c r="D3" s="181"/>
    </row>
    <row r="4" spans="1:4" s="14" customFormat="1" ht="12.4" customHeight="1">
      <c r="A4" s="241"/>
      <c r="B4" s="242"/>
      <c r="C4" s="243"/>
      <c r="D4" s="181"/>
    </row>
    <row r="5" spans="1:4" s="14" customFormat="1" ht="13.15" customHeight="1">
      <c r="A5" s="241"/>
      <c r="B5" s="242"/>
      <c r="C5" s="243"/>
      <c r="D5" s="181"/>
    </row>
    <row r="6" spans="1:4" s="14" customFormat="1" ht="13.15" customHeight="1" thickBot="1">
      <c r="A6" s="244"/>
      <c r="B6" s="245"/>
      <c r="C6" s="246"/>
    </row>
    <row r="7" spans="1:4" s="14" customFormat="1" ht="35.25" customHeight="1" thickBot="1">
      <c r="A7" s="182"/>
      <c r="B7" s="183"/>
      <c r="C7" s="184"/>
    </row>
    <row r="8" spans="1:4" s="14" customFormat="1" ht="13.15" customHeight="1" thickBot="1">
      <c r="A8" s="185"/>
      <c r="B8" s="251" t="s">
        <v>139</v>
      </c>
      <c r="C8" s="252"/>
    </row>
    <row r="9" spans="1:4" s="14" customFormat="1">
      <c r="A9" s="186" t="s">
        <v>135</v>
      </c>
      <c r="B9" s="253">
        <v>429000</v>
      </c>
      <c r="C9" s="254"/>
    </row>
    <row r="10" spans="1:4" s="14" customFormat="1">
      <c r="A10" s="187" t="s">
        <v>136</v>
      </c>
      <c r="B10" s="247">
        <v>575906.70470611204</v>
      </c>
      <c r="C10" s="248"/>
    </row>
    <row r="11" spans="1:4" s="14" customFormat="1">
      <c r="A11" s="187" t="s">
        <v>137</v>
      </c>
      <c r="B11" s="247">
        <v>14883381.349199999</v>
      </c>
      <c r="C11" s="248"/>
    </row>
    <row r="12" spans="1:4" s="14" customFormat="1" ht="13.5" thickBot="1">
      <c r="A12" s="188" t="s">
        <v>138</v>
      </c>
      <c r="B12" s="255">
        <v>1831533.0815340001</v>
      </c>
      <c r="C12" s="256"/>
    </row>
    <row r="13" spans="1:4" s="14" customFormat="1" ht="15" thickBot="1">
      <c r="A13" s="189" t="s">
        <v>142</v>
      </c>
      <c r="B13" s="249">
        <f>SUM(B9:C12)</f>
        <v>17719821.135440111</v>
      </c>
      <c r="C13" s="250"/>
    </row>
    <row r="14" spans="1:4" s="14" customFormat="1" ht="10.5" customHeight="1">
      <c r="A14" s="214"/>
      <c r="B14" s="215"/>
      <c r="C14" s="215"/>
    </row>
    <row r="15" spans="1:4" s="14" customFormat="1">
      <c r="A15" s="190" t="s">
        <v>140</v>
      </c>
      <c r="B15" s="191"/>
      <c r="C15" s="191"/>
      <c r="D15" s="191"/>
    </row>
    <row r="16" spans="1:4" s="14" customFormat="1">
      <c r="A16" s="190" t="s">
        <v>141</v>
      </c>
      <c r="B16" s="191"/>
      <c r="C16" s="191"/>
      <c r="D16" s="191"/>
    </row>
    <row r="17" spans="1:8" ht="12.4" customHeight="1">
      <c r="A17" s="6"/>
      <c r="H17" s="9"/>
    </row>
    <row r="18" spans="1:8" ht="12.4" customHeight="1">
      <c r="H18" s="9"/>
    </row>
    <row r="19" spans="1:8" ht="12.4" customHeight="1">
      <c r="H19" s="9"/>
    </row>
    <row r="20" spans="1:8" ht="12.4" customHeight="1">
      <c r="A20" s="15"/>
      <c r="G20" s="5"/>
      <c r="H20" s="9"/>
    </row>
    <row r="22" spans="1:8" ht="29.65" customHeight="1"/>
    <row r="24" spans="1:8">
      <c r="D24" s="14"/>
    </row>
  </sheetData>
  <mergeCells count="7">
    <mergeCell ref="A3:C6"/>
    <mergeCell ref="B10:C10"/>
    <mergeCell ref="B13:C13"/>
    <mergeCell ref="B8:C8"/>
    <mergeCell ref="B9:C9"/>
    <mergeCell ref="B11:C11"/>
    <mergeCell ref="B12:C12"/>
  </mergeCells>
  <printOptions horizontalCentered="1"/>
  <pageMargins left="0.5" right="0.5" top="1" bottom="1" header="0.5" footer="0.5"/>
  <pageSetup scale="83" orientation="portrait" r:id="rId1"/>
  <headerFooter alignWithMargins="0">
    <oddHeader>&amp;RAttachment FRP-3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O25"/>
  <sheetViews>
    <sheetView zoomScale="90" zoomScaleNormal="90" workbookViewId="0">
      <selection activeCell="D34" sqref="D33:D34"/>
    </sheetView>
  </sheetViews>
  <sheetFormatPr defaultRowHeight="14.25"/>
  <cols>
    <col min="1" max="1" width="1" customWidth="1"/>
    <col min="2" max="2" width="29" customWidth="1"/>
    <col min="3" max="14" width="14.7109375" customWidth="1"/>
    <col min="15" max="15" width="11" style="56" bestFit="1" customWidth="1"/>
  </cols>
  <sheetData>
    <row r="1" spans="2:15" s="34" customFormat="1" ht="13.5" customHeight="1">
      <c r="E1" s="35"/>
      <c r="O1" s="55"/>
    </row>
    <row r="2" spans="2:15" s="34" customFormat="1" ht="15.75" customHeight="1">
      <c r="B2" s="84" t="s">
        <v>42</v>
      </c>
      <c r="D2" s="35"/>
      <c r="E2" s="35"/>
      <c r="J2" s="36"/>
      <c r="O2" s="55"/>
    </row>
    <row r="3" spans="2:15" s="34" customFormat="1" ht="3.75" customHeight="1">
      <c r="D3" s="35"/>
      <c r="E3" s="35"/>
      <c r="O3" s="55"/>
    </row>
    <row r="4" spans="2:15" s="34" customFormat="1" ht="27" customHeight="1">
      <c r="O4" s="55"/>
    </row>
    <row r="5" spans="2:15" s="34" customFormat="1" ht="18" customHeight="1">
      <c r="B5" s="37" t="s">
        <v>43</v>
      </c>
      <c r="C5" s="38">
        <v>44197</v>
      </c>
      <c r="D5" s="38">
        <v>44228</v>
      </c>
      <c r="E5" s="38">
        <v>44256</v>
      </c>
      <c r="F5" s="38">
        <v>44287</v>
      </c>
      <c r="G5" s="38">
        <v>44317</v>
      </c>
      <c r="H5" s="38">
        <v>44348</v>
      </c>
      <c r="I5" s="38">
        <v>44378</v>
      </c>
      <c r="J5" s="38">
        <v>44409</v>
      </c>
      <c r="K5" s="38">
        <v>44440</v>
      </c>
      <c r="L5" s="38">
        <v>44470</v>
      </c>
      <c r="M5" s="38">
        <v>44501</v>
      </c>
      <c r="N5" s="38">
        <v>44531</v>
      </c>
      <c r="O5" s="55" t="s">
        <v>0</v>
      </c>
    </row>
    <row r="6" spans="2:15" s="34" customFormat="1" ht="18" customHeight="1">
      <c r="B6" s="53" t="s">
        <v>44</v>
      </c>
      <c r="C6" s="54">
        <v>308361.34396799997</v>
      </c>
      <c r="D6" s="54">
        <v>170279.76974399999</v>
      </c>
      <c r="E6" s="54">
        <v>272688.84143999999</v>
      </c>
      <c r="F6" s="54">
        <v>134850.69</v>
      </c>
      <c r="G6" s="54">
        <v>0</v>
      </c>
      <c r="H6" s="54">
        <v>148003.81883999999</v>
      </c>
      <c r="I6" s="54">
        <v>270030.553992</v>
      </c>
      <c r="J6" s="54">
        <v>221323.86784799999</v>
      </c>
      <c r="K6" s="54">
        <v>60122.661480000002</v>
      </c>
      <c r="L6" s="54">
        <v>0</v>
      </c>
      <c r="M6" s="54">
        <v>0</v>
      </c>
      <c r="N6" s="54">
        <v>230199.117876</v>
      </c>
      <c r="O6" s="57">
        <f>SUM(C6:N6)</f>
        <v>1815860.6651880001</v>
      </c>
    </row>
    <row r="7" spans="2:15" s="34" customFormat="1" ht="18" customHeight="1">
      <c r="B7" s="53" t="s">
        <v>45</v>
      </c>
      <c r="C7" s="54">
        <v>96961.047143424003</v>
      </c>
      <c r="D7" s="54">
        <v>53542.718971392002</v>
      </c>
      <c r="E7" s="54">
        <v>85744.196305920006</v>
      </c>
      <c r="F7" s="54">
        <v>42402.409919999998</v>
      </c>
      <c r="G7" s="54">
        <v>0</v>
      </c>
      <c r="H7" s="54">
        <v>46538.275749120003</v>
      </c>
      <c r="I7" s="54">
        <v>84908.325209856004</v>
      </c>
      <c r="J7" s="54">
        <v>69593.009643263998</v>
      </c>
      <c r="K7" s="54">
        <v>18904.951376640001</v>
      </c>
      <c r="L7" s="54">
        <v>0</v>
      </c>
      <c r="M7" s="54">
        <v>0</v>
      </c>
      <c r="N7" s="54">
        <v>72383.740560768012</v>
      </c>
      <c r="O7" s="57">
        <f>SUM(C7:N7)</f>
        <v>570978.67488038412</v>
      </c>
    </row>
    <row r="8" spans="2:15" s="34" customFormat="1" ht="18" customHeight="1">
      <c r="B8" s="53" t="s">
        <v>46</v>
      </c>
      <c r="C8" s="54">
        <v>2505802.1184</v>
      </c>
      <c r="D8" s="54">
        <v>1383725.3472</v>
      </c>
      <c r="E8" s="54">
        <v>2215920.6719999998</v>
      </c>
      <c r="F8" s="54">
        <v>1095822</v>
      </c>
      <c r="G8" s="54">
        <v>0</v>
      </c>
      <c r="H8" s="54">
        <v>1202706.7919999999</v>
      </c>
      <c r="I8" s="54">
        <v>2194318.9295999999</v>
      </c>
      <c r="J8" s="54">
        <v>1798519.2623999999</v>
      </c>
      <c r="K8" s="54">
        <v>488568.02399999998</v>
      </c>
      <c r="L8" s="54">
        <v>0</v>
      </c>
      <c r="M8" s="54">
        <v>0</v>
      </c>
      <c r="N8" s="54">
        <v>1870641.2087999999</v>
      </c>
      <c r="O8" s="57">
        <f>SUM(C8:N8)</f>
        <v>14756024.354399998</v>
      </c>
    </row>
    <row r="9" spans="2:15" s="34" customFormat="1" ht="12.75" customHeight="1">
      <c r="O9" s="55"/>
    </row>
    <row r="10" spans="2:15" s="34" customFormat="1" ht="18" customHeight="1">
      <c r="B10" s="37" t="s">
        <v>47</v>
      </c>
      <c r="C10" s="38">
        <v>44197</v>
      </c>
      <c r="D10" s="38">
        <v>44228</v>
      </c>
      <c r="E10" s="38">
        <v>44256</v>
      </c>
      <c r="F10" s="38">
        <v>44287</v>
      </c>
      <c r="G10" s="38">
        <v>44317</v>
      </c>
      <c r="H10" s="38">
        <v>44348</v>
      </c>
      <c r="I10" s="38">
        <v>44378</v>
      </c>
      <c r="J10" s="38">
        <v>44409</v>
      </c>
      <c r="K10" s="38">
        <v>44440</v>
      </c>
      <c r="L10" s="38">
        <v>44470</v>
      </c>
      <c r="M10" s="38">
        <v>44501</v>
      </c>
      <c r="N10" s="38">
        <v>44531</v>
      </c>
      <c r="O10" s="55"/>
    </row>
    <row r="11" spans="2:15" s="34" customFormat="1" ht="18" customHeight="1">
      <c r="B11" s="53" t="s">
        <v>44</v>
      </c>
      <c r="C11" s="54">
        <v>270416.43442800001</v>
      </c>
      <c r="D11" s="54">
        <v>135619.68470400001</v>
      </c>
      <c r="E11" s="54">
        <v>206060.15282399999</v>
      </c>
      <c r="F11" s="54">
        <v>101988.61416</v>
      </c>
      <c r="G11" s="54">
        <v>1114.7657039999999</v>
      </c>
      <c r="H11" s="54">
        <v>109249.80516</v>
      </c>
      <c r="I11" s="54">
        <v>237573.72176399999</v>
      </c>
      <c r="J11" s="54">
        <v>203787.74581200001</v>
      </c>
      <c r="K11" s="54">
        <v>115598.16072</v>
      </c>
      <c r="L11" s="54">
        <v>90338.897628000006</v>
      </c>
      <c r="M11" s="54">
        <v>149331.57947999999</v>
      </c>
      <c r="N11" s="54">
        <v>226125.93549599999</v>
      </c>
      <c r="O11" s="57">
        <f>SUM(C11:N11)</f>
        <v>1847205.4978800002</v>
      </c>
    </row>
    <row r="12" spans="2:15" s="34" customFormat="1" ht="18" customHeight="1">
      <c r="B12" s="53" t="s">
        <v>45</v>
      </c>
      <c r="C12" s="54">
        <v>85029.661336703997</v>
      </c>
      <c r="D12" s="54">
        <v>42644.212380671997</v>
      </c>
      <c r="E12" s="54">
        <v>64793.491736831995</v>
      </c>
      <c r="F12" s="54">
        <v>32069.268794880001</v>
      </c>
      <c r="G12" s="54">
        <v>350.526588672</v>
      </c>
      <c r="H12" s="54">
        <v>34352.47548288</v>
      </c>
      <c r="I12" s="54">
        <v>74702.608762752003</v>
      </c>
      <c r="J12" s="54">
        <v>64078.956767616008</v>
      </c>
      <c r="K12" s="54">
        <v>36348.650472959998</v>
      </c>
      <c r="L12" s="54">
        <v>28406.135474303999</v>
      </c>
      <c r="M12" s="54">
        <v>46955.776400640003</v>
      </c>
      <c r="N12" s="54">
        <v>71102.970332928002</v>
      </c>
      <c r="O12" s="59">
        <f>SUM(C12:N12)</f>
        <v>580834.73453183996</v>
      </c>
    </row>
    <row r="13" spans="2:15" s="34" customFormat="1" ht="18" customHeight="1">
      <c r="B13" s="53" t="s">
        <v>46</v>
      </c>
      <c r="C13" s="54">
        <v>2197454.6664</v>
      </c>
      <c r="D13" s="54">
        <v>1102070.9952</v>
      </c>
      <c r="E13" s="54">
        <v>1674483.4512</v>
      </c>
      <c r="F13" s="54">
        <v>828778.60800000001</v>
      </c>
      <c r="G13" s="54">
        <v>9058.7952000000005</v>
      </c>
      <c r="H13" s="54">
        <v>887784.40800000005</v>
      </c>
      <c r="I13" s="54">
        <v>1930568.6232</v>
      </c>
      <c r="J13" s="54">
        <v>1656017.4456</v>
      </c>
      <c r="K13" s="54">
        <v>939372.33600000001</v>
      </c>
      <c r="L13" s="54">
        <v>734110.82640000002</v>
      </c>
      <c r="M13" s="54">
        <v>1213496.4240000001</v>
      </c>
      <c r="N13" s="54">
        <v>1837541.7648</v>
      </c>
      <c r="O13" s="57">
        <f>SUM(C13:N13)</f>
        <v>15010738.344000001</v>
      </c>
    </row>
    <row r="14" spans="2:15" s="34" customFormat="1" ht="18" customHeight="1">
      <c r="B14" s="51"/>
      <c r="C14" s="52"/>
      <c r="D14" s="52"/>
      <c r="E14" s="52"/>
      <c r="F14" s="52"/>
      <c r="G14" s="52"/>
      <c r="H14" s="52"/>
      <c r="I14" s="52"/>
      <c r="J14" s="52"/>
      <c r="K14" s="52"/>
      <c r="L14" s="52"/>
      <c r="M14" s="52"/>
      <c r="N14" s="52"/>
      <c r="O14" s="55"/>
    </row>
    <row r="15" spans="2:15" s="34" customFormat="1" ht="18" customHeight="1">
      <c r="B15" s="49" t="s">
        <v>0</v>
      </c>
      <c r="C15" s="50">
        <f>SUM(C6:C8,C11:C13)</f>
        <v>5464025.2716761287</v>
      </c>
      <c r="D15" s="50">
        <f t="shared" ref="D15:N15" si="0">SUM(D6:D8,D11:D13)</f>
        <v>2887882.728200064</v>
      </c>
      <c r="E15" s="50">
        <f t="shared" si="0"/>
        <v>4519690.8055067519</v>
      </c>
      <c r="F15" s="50">
        <f t="shared" si="0"/>
        <v>2235911.5908748796</v>
      </c>
      <c r="G15" s="50">
        <f t="shared" si="0"/>
        <v>10524.087492672001</v>
      </c>
      <c r="H15" s="50">
        <f t="shared" si="0"/>
        <v>2428635.5752320001</v>
      </c>
      <c r="I15" s="50">
        <f t="shared" si="0"/>
        <v>4792102.7625286076</v>
      </c>
      <c r="J15" s="50">
        <f t="shared" si="0"/>
        <v>4013320.2880708799</v>
      </c>
      <c r="K15" s="50">
        <f t="shared" si="0"/>
        <v>1658914.7840495999</v>
      </c>
      <c r="L15" s="50">
        <f t="shared" si="0"/>
        <v>852855.859502304</v>
      </c>
      <c r="M15" s="50">
        <f t="shared" si="0"/>
        <v>1409783.7798806401</v>
      </c>
      <c r="N15" s="50">
        <f t="shared" si="0"/>
        <v>4307994.7378656957</v>
      </c>
      <c r="O15" s="65">
        <f>SUM(C15:N15)</f>
        <v>34581642.270880222</v>
      </c>
    </row>
    <row r="17" spans="2:15">
      <c r="B17" s="62"/>
      <c r="C17" s="61" t="s">
        <v>88</v>
      </c>
      <c r="N17" s="61" t="s">
        <v>49</v>
      </c>
      <c r="O17" s="66">
        <f>O15/2</f>
        <v>17290821.135440111</v>
      </c>
    </row>
    <row r="18" spans="2:15">
      <c r="B18" s="60"/>
      <c r="C18" s="61" t="s">
        <v>48</v>
      </c>
      <c r="O18" s="58"/>
    </row>
    <row r="20" spans="2:15">
      <c r="L20" s="61" t="s">
        <v>87</v>
      </c>
      <c r="M20" s="61" t="s">
        <v>85</v>
      </c>
      <c r="O20" s="77">
        <f>858000/2</f>
        <v>429000</v>
      </c>
    </row>
    <row r="21" spans="2:15">
      <c r="L21" s="61" t="s">
        <v>87</v>
      </c>
      <c r="M21" s="61" t="s">
        <v>86</v>
      </c>
      <c r="O21" s="78">
        <f>O17+O20</f>
        <v>17719821.135440111</v>
      </c>
    </row>
    <row r="25" spans="2:15">
      <c r="H25" s="61"/>
    </row>
  </sheetData>
  <pageMargins left="0.78431372549019618" right="0.78431372549019618" top="0.98039215686274517" bottom="0.98039215686274517" header="0.50980392156862753" footer="0.50980392156862753"/>
  <pageSetup paperSize="8" orientation="landscape" r:id="rId1"/>
  <headerFooter alignWithMargins="0">
    <oddFooter>&amp;C&amp;"Calibri,Regular"&amp;11&amp;B&amp;K000000AEP CONFIDENTIAL</oddFooter>
    <evenFooter>&amp;C&amp;"Calibri,Regular"&amp;11&amp;B&amp;K000000AEP CONFIDENTIAL</evenFooter>
    <firstFooter>&amp;C&amp;"Calibri,Regular"&amp;11&amp;B&amp;K000000AEP CONFIDENTIAL</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0"/>
  <sheetViews>
    <sheetView workbookViewId="0">
      <selection activeCell="G15" sqref="G15"/>
    </sheetView>
  </sheetViews>
  <sheetFormatPr defaultRowHeight="12.75"/>
  <cols>
    <col min="1" max="1" width="8.7109375" customWidth="1"/>
    <col min="2" max="2" width="78.28515625" customWidth="1"/>
  </cols>
  <sheetData>
    <row r="2" spans="1:2">
      <c r="A2" s="85" t="s">
        <v>100</v>
      </c>
      <c r="B2" s="86"/>
    </row>
    <row r="3" spans="1:2">
      <c r="A3" s="67" t="s">
        <v>50</v>
      </c>
    </row>
    <row r="4" spans="1:2">
      <c r="A4" s="67" t="s">
        <v>51</v>
      </c>
    </row>
    <row r="5" spans="1:2">
      <c r="A5" s="67" t="s">
        <v>52</v>
      </c>
    </row>
    <row r="6" spans="1:2">
      <c r="A6" s="67" t="s">
        <v>53</v>
      </c>
    </row>
    <row r="7" spans="1:2">
      <c r="A7" s="68" t="s">
        <v>54</v>
      </c>
    </row>
    <row r="8" spans="1:2" ht="70.5" customHeight="1">
      <c r="A8" s="259" t="s">
        <v>55</v>
      </c>
      <c r="B8" s="259"/>
    </row>
    <row r="9" spans="1:2">
      <c r="A9" s="69" t="s">
        <v>56</v>
      </c>
    </row>
    <row r="10" spans="1:2">
      <c r="A10" s="68" t="s">
        <v>57</v>
      </c>
    </row>
    <row r="11" spans="1:2">
      <c r="A11" s="68"/>
    </row>
    <row r="12" spans="1:2">
      <c r="A12" s="69" t="s">
        <v>58</v>
      </c>
    </row>
    <row r="13" spans="1:2">
      <c r="A13" s="68" t="s">
        <v>59</v>
      </c>
    </row>
    <row r="14" spans="1:2">
      <c r="A14" s="68" t="s">
        <v>60</v>
      </c>
    </row>
    <row r="15" spans="1:2">
      <c r="A15" s="68" t="s">
        <v>61</v>
      </c>
    </row>
    <row r="16" spans="1:2">
      <c r="A16" s="68"/>
    </row>
    <row r="17" spans="1:2" ht="49.9" customHeight="1">
      <c r="A17" s="259" t="s">
        <v>62</v>
      </c>
      <c r="B17" s="259"/>
    </row>
    <row r="18" spans="1:2">
      <c r="A18" s="68"/>
    </row>
    <row r="19" spans="1:2">
      <c r="A19" s="68" t="s">
        <v>63</v>
      </c>
    </row>
    <row r="20" spans="1:2" ht="15">
      <c r="A20" s="70"/>
    </row>
    <row r="21" spans="1:2" ht="15.75">
      <c r="A21" s="257"/>
      <c r="B21" s="71" t="s">
        <v>64</v>
      </c>
    </row>
    <row r="22" spans="1:2">
      <c r="A22" s="257"/>
      <c r="B22" s="72" t="s">
        <v>65</v>
      </c>
    </row>
    <row r="23" spans="1:2">
      <c r="A23" s="257"/>
      <c r="B23" s="73" t="s">
        <v>66</v>
      </c>
    </row>
    <row r="24" spans="1:2" ht="15">
      <c r="A24" s="70"/>
    </row>
    <row r="25" spans="1:2">
      <c r="A25" s="74" t="s">
        <v>67</v>
      </c>
    </row>
    <row r="26" spans="1:2">
      <c r="A26" s="67" t="s">
        <v>68</v>
      </c>
    </row>
    <row r="27" spans="1:2">
      <c r="A27" s="74" t="s">
        <v>69</v>
      </c>
    </row>
    <row r="28" spans="1:2">
      <c r="A28" s="67" t="s">
        <v>70</v>
      </c>
    </row>
    <row r="29" spans="1:2">
      <c r="A29" s="67" t="s">
        <v>71</v>
      </c>
    </row>
    <row r="30" spans="1:2">
      <c r="A30" s="68" t="s">
        <v>72</v>
      </c>
    </row>
    <row r="31" spans="1:2">
      <c r="A31" s="68"/>
    </row>
    <row r="32" spans="1:2" ht="60" customHeight="1">
      <c r="A32" s="260" t="s">
        <v>73</v>
      </c>
      <c r="B32" s="260"/>
    </row>
    <row r="33" spans="1:2">
      <c r="A33" s="68" t="s">
        <v>74</v>
      </c>
    </row>
    <row r="34" spans="1:2">
      <c r="A34" s="68" t="s">
        <v>75</v>
      </c>
    </row>
    <row r="35" spans="1:2">
      <c r="A35" s="68" t="s">
        <v>76</v>
      </c>
    </row>
    <row r="36" spans="1:2">
      <c r="A36" s="68"/>
    </row>
    <row r="37" spans="1:2">
      <c r="A37" s="69" t="s">
        <v>77</v>
      </c>
    </row>
    <row r="38" spans="1:2">
      <c r="A38" s="68" t="s">
        <v>78</v>
      </c>
    </row>
    <row r="39" spans="1:2">
      <c r="A39" s="68"/>
    </row>
    <row r="40" spans="1:2" ht="37.9" customHeight="1">
      <c r="A40" s="260" t="s">
        <v>79</v>
      </c>
      <c r="B40" s="260"/>
    </row>
    <row r="41" spans="1:2">
      <c r="A41" s="68" t="s">
        <v>80</v>
      </c>
    </row>
    <row r="42" spans="1:2">
      <c r="A42" s="68" t="s">
        <v>81</v>
      </c>
    </row>
    <row r="43" spans="1:2">
      <c r="A43" s="68" t="s">
        <v>82</v>
      </c>
    </row>
    <row r="44" spans="1:2">
      <c r="A44" s="68"/>
    </row>
    <row r="45" spans="1:2">
      <c r="A45" s="68" t="s">
        <v>83</v>
      </c>
    </row>
    <row r="46" spans="1:2">
      <c r="A46" s="68"/>
    </row>
    <row r="47" spans="1:2">
      <c r="A47" s="258"/>
      <c r="B47" s="75" t="s">
        <v>84</v>
      </c>
    </row>
    <row r="48" spans="1:2">
      <c r="A48" s="258"/>
      <c r="B48" s="72" t="s">
        <v>65</v>
      </c>
    </row>
    <row r="49" spans="1:2">
      <c r="A49" s="258"/>
      <c r="B49" s="76" t="s">
        <v>66</v>
      </c>
    </row>
    <row r="50" spans="1:2">
      <c r="A50" s="68"/>
    </row>
  </sheetData>
  <mergeCells count="6">
    <mergeCell ref="A21:A23"/>
    <mergeCell ref="A47:A49"/>
    <mergeCell ref="A8:B8"/>
    <mergeCell ref="A17:B17"/>
    <mergeCell ref="A32:B32"/>
    <mergeCell ref="A40:B40"/>
  </mergeCells>
  <hyperlinks>
    <hyperlink ref="B22" r:id="rId1" display="mailto:TAMARCH@AEP.COM"/>
    <hyperlink ref="A25" r:id="rId2" display="mailto:tamarch@aep.com"/>
    <hyperlink ref="A27" r:id="rId3" display="mailto:tdbeske@aep.com"/>
    <hyperlink ref="B48" r:id="rId4" display="mailto:TAMARCH@AEP.COM"/>
  </hyperlinks>
  <pageMargins left="0.7" right="0.7" top="0.75" bottom="0.75" header="0.3" footer="0.3"/>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election activeCell="A2" sqref="A2"/>
    </sheetView>
  </sheetViews>
  <sheetFormatPr defaultRowHeight="12.7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3" workbookViewId="0">
      <selection activeCell="X11" sqref="X11"/>
    </sheetView>
  </sheetViews>
  <sheetFormatPr defaultRowHeight="12.7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6"/>
  <sheetViews>
    <sheetView zoomScale="86" zoomScaleNormal="86" workbookViewId="0">
      <pane xSplit="2" ySplit="2" topLeftCell="AB3" activePane="bottomRight" state="frozen"/>
      <selection pane="topRight" activeCell="C1" sqref="C1"/>
      <selection pane="bottomLeft" activeCell="A3" sqref="A3"/>
      <selection pane="bottomRight" activeCell="AM30" activeCellId="1" sqref="AM21 AM30"/>
    </sheetView>
  </sheetViews>
  <sheetFormatPr defaultColWidth="8.28515625" defaultRowHeight="9.75"/>
  <cols>
    <col min="1" max="1" width="4.28515625" style="87" bestFit="1" customWidth="1"/>
    <col min="2" max="2" width="17.7109375" style="87" bestFit="1" customWidth="1"/>
    <col min="3" max="3" width="13.28515625" style="87" bestFit="1" customWidth="1"/>
    <col min="4" max="5" width="9.28515625" style="87" bestFit="1" customWidth="1"/>
    <col min="6" max="8" width="10.42578125" style="87" bestFit="1" customWidth="1"/>
    <col min="9" max="9" width="10.7109375" style="87" bestFit="1" customWidth="1"/>
    <col min="10" max="11" width="11" style="87" bestFit="1" customWidth="1"/>
    <col min="12" max="12" width="10.7109375" style="87" bestFit="1" customWidth="1"/>
    <col min="13" max="13" width="11" style="87" bestFit="1" customWidth="1"/>
    <col min="14" max="14" width="10.7109375" style="87" bestFit="1" customWidth="1"/>
    <col min="15" max="15" width="10.42578125" style="87" bestFit="1" customWidth="1"/>
    <col min="16" max="16" width="10.7109375" style="87" bestFit="1" customWidth="1"/>
    <col min="17" max="17" width="10.42578125" style="87" bestFit="1" customWidth="1"/>
    <col min="18" max="30" width="10.7109375" style="87" bestFit="1" customWidth="1"/>
    <col min="31" max="39" width="10.7109375" style="87" customWidth="1"/>
    <col min="40" max="42" width="11" style="87" customWidth="1"/>
    <col min="43" max="43" width="19.28515625" style="87" bestFit="1" customWidth="1"/>
    <col min="44" max="44" width="11" style="87" customWidth="1"/>
    <col min="45" max="45" width="12.42578125" style="87" bestFit="1" customWidth="1"/>
    <col min="46" max="46" width="10.7109375" style="87" bestFit="1" customWidth="1"/>
    <col min="47" max="48" width="10.28515625" style="87" customWidth="1"/>
    <col min="49" max="52" width="9" style="87" bestFit="1" customWidth="1"/>
    <col min="53" max="53" width="10.7109375" style="87" customWidth="1"/>
    <col min="54" max="54" width="14.28515625" style="87" customWidth="1"/>
    <col min="55" max="55" width="12.7109375" style="87" bestFit="1" customWidth="1"/>
    <col min="56" max="56" width="15.42578125" style="87" hidden="1" customWidth="1"/>
    <col min="57" max="57" width="15.28515625" style="87" hidden="1" customWidth="1"/>
    <col min="58" max="58" width="28.42578125" style="87" hidden="1" customWidth="1"/>
    <col min="59" max="59" width="10.42578125" style="95" bestFit="1" customWidth="1"/>
    <col min="60" max="16384" width="8.28515625" style="95"/>
  </cols>
  <sheetData>
    <row r="1" spans="1:60" ht="12.75" customHeight="1" thickBot="1">
      <c r="B1" s="88"/>
      <c r="C1" s="89"/>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265" t="s">
        <v>101</v>
      </c>
      <c r="AF1" s="265"/>
      <c r="AG1" s="265"/>
      <c r="AH1" s="265"/>
      <c r="AI1" s="265"/>
      <c r="AJ1" s="265"/>
      <c r="AK1" s="91" t="s">
        <v>102</v>
      </c>
      <c r="AL1" s="91"/>
      <c r="AM1" s="91"/>
      <c r="AN1" s="91"/>
      <c r="AO1" s="91"/>
      <c r="AP1" s="91"/>
      <c r="AQ1" s="90"/>
      <c r="AR1" s="91"/>
      <c r="AS1" s="91"/>
      <c r="AT1" s="91"/>
      <c r="AU1" s="91"/>
      <c r="AV1" s="91"/>
      <c r="AW1" s="92"/>
      <c r="AX1" s="92"/>
      <c r="AY1" s="92"/>
      <c r="AZ1" s="92"/>
      <c r="BA1" s="93"/>
      <c r="BB1" s="94"/>
      <c r="BC1" s="94"/>
      <c r="BD1" s="94"/>
      <c r="BE1" s="94"/>
      <c r="BF1" s="94"/>
    </row>
    <row r="2" spans="1:60" ht="36" customHeight="1" thickBot="1">
      <c r="B2" s="96"/>
      <c r="C2" s="97" t="s">
        <v>103</v>
      </c>
      <c r="D2" s="98">
        <v>42736</v>
      </c>
      <c r="E2" s="98">
        <v>42767</v>
      </c>
      <c r="F2" s="98">
        <v>42795</v>
      </c>
      <c r="G2" s="98">
        <v>42826</v>
      </c>
      <c r="H2" s="98">
        <v>42856</v>
      </c>
      <c r="I2" s="98">
        <v>42887</v>
      </c>
      <c r="J2" s="98">
        <v>42917</v>
      </c>
      <c r="K2" s="99">
        <v>42948</v>
      </c>
      <c r="L2" s="100">
        <v>42979</v>
      </c>
      <c r="M2" s="98">
        <v>43009</v>
      </c>
      <c r="N2" s="98">
        <v>43040</v>
      </c>
      <c r="O2" s="98">
        <v>43070</v>
      </c>
      <c r="P2" s="98">
        <v>43101</v>
      </c>
      <c r="Q2" s="99">
        <v>43132</v>
      </c>
      <c r="R2" s="100">
        <v>43160</v>
      </c>
      <c r="S2" s="100">
        <v>43191</v>
      </c>
      <c r="T2" s="100">
        <v>43221</v>
      </c>
      <c r="U2" s="100">
        <v>43252</v>
      </c>
      <c r="V2" s="100">
        <v>43282</v>
      </c>
      <c r="W2" s="100">
        <v>43313</v>
      </c>
      <c r="X2" s="100">
        <v>43344</v>
      </c>
      <c r="Y2" s="100">
        <v>43374</v>
      </c>
      <c r="Z2" s="100">
        <v>43405</v>
      </c>
      <c r="AA2" s="100">
        <v>43435</v>
      </c>
      <c r="AB2" s="100">
        <v>43466</v>
      </c>
      <c r="AC2" s="100">
        <v>43497</v>
      </c>
      <c r="AD2" s="100">
        <v>43525</v>
      </c>
      <c r="AE2" s="101">
        <v>43556</v>
      </c>
      <c r="AF2" s="101">
        <v>43586</v>
      </c>
      <c r="AG2" s="101">
        <v>43617</v>
      </c>
      <c r="AH2" s="101">
        <v>43647</v>
      </c>
      <c r="AI2" s="101">
        <v>43678</v>
      </c>
      <c r="AJ2" s="102">
        <v>43709</v>
      </c>
      <c r="AK2" s="98">
        <v>43739</v>
      </c>
      <c r="AL2" s="98">
        <v>43770</v>
      </c>
      <c r="AM2" s="98">
        <v>43800</v>
      </c>
      <c r="AN2" s="98">
        <v>43831</v>
      </c>
      <c r="AO2" s="98">
        <v>43862</v>
      </c>
      <c r="AP2" s="98">
        <v>43891</v>
      </c>
      <c r="AQ2" s="103" t="s">
        <v>104</v>
      </c>
      <c r="AR2" s="98">
        <v>43922</v>
      </c>
      <c r="AS2" s="98">
        <v>43952</v>
      </c>
      <c r="AT2" s="98">
        <v>43983</v>
      </c>
      <c r="AU2" s="98">
        <v>44013</v>
      </c>
      <c r="AV2" s="98">
        <v>44044</v>
      </c>
      <c r="AW2" s="98">
        <v>44075</v>
      </c>
      <c r="AX2" s="98">
        <v>44105</v>
      </c>
      <c r="AY2" s="98">
        <v>44136</v>
      </c>
      <c r="AZ2" s="98">
        <v>44166</v>
      </c>
      <c r="BA2" s="98">
        <v>44197</v>
      </c>
      <c r="BB2" s="104" t="s">
        <v>105</v>
      </c>
      <c r="BC2" s="102" t="s">
        <v>106</v>
      </c>
      <c r="BD2" s="104" t="s">
        <v>107</v>
      </c>
      <c r="BE2" s="101" t="s">
        <v>108</v>
      </c>
      <c r="BF2" s="103" t="s">
        <v>109</v>
      </c>
      <c r="BG2" s="99"/>
      <c r="BH2" s="99"/>
    </row>
    <row r="3" spans="1:60">
      <c r="A3" s="105"/>
      <c r="B3" s="106" t="s">
        <v>110</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8"/>
      <c r="AK3" s="107"/>
      <c r="AL3" s="107"/>
      <c r="AM3" s="95"/>
      <c r="AQ3" s="109"/>
      <c r="BB3" s="110"/>
      <c r="BC3" s="111"/>
      <c r="BD3" s="110"/>
      <c r="BE3" s="95"/>
      <c r="BF3" s="109"/>
    </row>
    <row r="4" spans="1:60">
      <c r="A4" s="110" t="s">
        <v>4</v>
      </c>
      <c r="B4" s="88" t="s">
        <v>111</v>
      </c>
      <c r="C4" s="112">
        <v>1002742</v>
      </c>
      <c r="D4" s="112">
        <v>243791</v>
      </c>
      <c r="E4" s="112">
        <v>261034</v>
      </c>
      <c r="F4" s="112">
        <v>518272</v>
      </c>
      <c r="G4" s="112">
        <v>649462</v>
      </c>
      <c r="H4" s="112">
        <v>846318</v>
      </c>
      <c r="I4" s="112">
        <v>781123</v>
      </c>
      <c r="J4" s="112">
        <v>1426201</v>
      </c>
      <c r="K4" s="112">
        <v>965676</v>
      </c>
      <c r="L4" s="112">
        <v>1102977</v>
      </c>
      <c r="M4" s="112">
        <v>1618593</v>
      </c>
      <c r="N4" s="112">
        <v>779069</v>
      </c>
      <c r="O4" s="112">
        <v>578919</v>
      </c>
      <c r="P4" s="112">
        <v>507544</v>
      </c>
      <c r="Q4" s="112">
        <v>636233</v>
      </c>
      <c r="R4" s="112">
        <v>553405</v>
      </c>
      <c r="S4" s="112">
        <v>529363.78999999934</v>
      </c>
      <c r="T4" s="112">
        <v>4573294.219999996</v>
      </c>
      <c r="U4" s="112">
        <v>2678814.1099999971</v>
      </c>
      <c r="V4" s="112">
        <v>1046838.3000000058</v>
      </c>
      <c r="W4" s="112">
        <v>1596018.379999999</v>
      </c>
      <c r="X4" s="112">
        <v>1756410.77</v>
      </c>
      <c r="Y4" s="112">
        <v>4798512.9499999974</v>
      </c>
      <c r="Z4" s="112">
        <v>4443680.6999999974</v>
      </c>
      <c r="AA4" s="112">
        <v>5622553.319999991</v>
      </c>
      <c r="AB4" s="112">
        <v>3047568.4400000023</v>
      </c>
      <c r="AC4" s="112">
        <v>1525267.9799999967</v>
      </c>
      <c r="AD4" s="112">
        <v>5020592.6499999957</v>
      </c>
      <c r="AE4" s="177">
        <v>6492050.3799999971</v>
      </c>
      <c r="AF4" s="177">
        <v>6109252.5199999968</v>
      </c>
      <c r="AG4" s="177">
        <v>3662809.2700000103</v>
      </c>
      <c r="AH4" s="177">
        <v>4118104.5799999959</v>
      </c>
      <c r="AI4" s="177">
        <v>3219217.0400000028</v>
      </c>
      <c r="AJ4" s="178">
        <v>3714211.2100000069</v>
      </c>
      <c r="AK4" s="179">
        <v>5529008.4500000095</v>
      </c>
      <c r="AL4" s="179">
        <v>2647732.7939999937</v>
      </c>
      <c r="AM4" s="179">
        <v>1749196.2639999983</v>
      </c>
      <c r="AN4" s="179">
        <v>1637158.3499999987</v>
      </c>
      <c r="AO4" s="179">
        <v>3990309.3600000022</v>
      </c>
      <c r="AP4" s="179">
        <v>1756071.1</v>
      </c>
      <c r="AQ4" s="113">
        <f t="shared" ref="AQ4:AQ9" si="0">SUM(C4:AP4)</f>
        <v>93735395.927999973</v>
      </c>
      <c r="AR4" s="180">
        <v>2140751.7050000001</v>
      </c>
      <c r="AS4" s="180">
        <v>3257907.0664614323</v>
      </c>
      <c r="AT4" s="180">
        <v>2108967.085</v>
      </c>
      <c r="AU4" s="180">
        <v>2159068.5</v>
      </c>
      <c r="AV4" s="180">
        <v>1201329</v>
      </c>
      <c r="AW4" s="180">
        <v>668576.5</v>
      </c>
      <c r="AX4" s="180">
        <v>389927</v>
      </c>
      <c r="AY4" s="180">
        <v>161184</v>
      </c>
      <c r="AZ4" s="180">
        <v>42714.695000000007</v>
      </c>
      <c r="BA4" s="180">
        <v>1000000</v>
      </c>
      <c r="BB4" s="115">
        <f t="shared" ref="BB4:BB9" si="1">SUM(AR4:BA4)</f>
        <v>13130425.551461432</v>
      </c>
      <c r="BC4" s="116">
        <f t="shared" ref="BC4:BC9" si="2">AQ4+BB4</f>
        <v>106865821.4794614</v>
      </c>
      <c r="BD4" s="117">
        <f t="shared" ref="BD4:BD9" si="3">SUM(AE4:AJ4)</f>
        <v>27315645.000000011</v>
      </c>
      <c r="BE4" s="118">
        <f t="shared" ref="BE4:BE9" si="4">SUM(AK4:AV4)</f>
        <v>121912895.6024614</v>
      </c>
      <c r="BF4" s="119">
        <f t="shared" ref="BF4:BF10" si="5">+AQ4+BD4+BE4</f>
        <v>242963936.53046137</v>
      </c>
      <c r="BG4" s="120"/>
    </row>
    <row r="5" spans="1:60">
      <c r="A5" s="110" t="s">
        <v>4</v>
      </c>
      <c r="B5" s="88" t="s">
        <v>112</v>
      </c>
      <c r="C5" s="112">
        <v>875480</v>
      </c>
      <c r="D5" s="112">
        <v>199381</v>
      </c>
      <c r="E5" s="112">
        <v>206532</v>
      </c>
      <c r="F5" s="112">
        <v>434540</v>
      </c>
      <c r="G5" s="112">
        <v>580166</v>
      </c>
      <c r="H5" s="112">
        <v>777054</v>
      </c>
      <c r="I5" s="112">
        <v>701526</v>
      </c>
      <c r="J5" s="112">
        <v>1360287</v>
      </c>
      <c r="K5" s="112">
        <v>892566</v>
      </c>
      <c r="L5" s="112">
        <v>968252</v>
      </c>
      <c r="M5" s="112">
        <v>1513799</v>
      </c>
      <c r="N5" s="112">
        <v>699522</v>
      </c>
      <c r="O5" s="112">
        <v>491620</v>
      </c>
      <c r="P5" s="112">
        <v>446027</v>
      </c>
      <c r="Q5" s="112">
        <v>548150</v>
      </c>
      <c r="R5" s="112">
        <v>430514</v>
      </c>
      <c r="S5" s="112">
        <v>430030.03</v>
      </c>
      <c r="T5" s="112">
        <v>4461359.290000001</v>
      </c>
      <c r="U5" s="112">
        <v>2543510.7899999991</v>
      </c>
      <c r="V5" s="112">
        <v>923403.79999999981</v>
      </c>
      <c r="W5" s="112">
        <v>1380857.9899999998</v>
      </c>
      <c r="X5" s="112">
        <v>1613698.9300000004</v>
      </c>
      <c r="Y5" s="112">
        <v>4643199.1000000015</v>
      </c>
      <c r="Z5" s="112">
        <v>4291033.5799999991</v>
      </c>
      <c r="AA5" s="112">
        <v>5457465.0999999987</v>
      </c>
      <c r="AB5" s="112">
        <v>2926483.7399999984</v>
      </c>
      <c r="AC5" s="112">
        <v>1364835.6099999994</v>
      </c>
      <c r="AD5" s="112">
        <v>4766121.4999999991</v>
      </c>
      <c r="AE5" s="177">
        <v>6313997.5299999993</v>
      </c>
      <c r="AF5" s="177">
        <v>5941479.6000000034</v>
      </c>
      <c r="AG5" s="177">
        <v>3539073.870000001</v>
      </c>
      <c r="AH5" s="177">
        <v>3961716.4699999983</v>
      </c>
      <c r="AI5" s="177">
        <v>2927801.939999999</v>
      </c>
      <c r="AJ5" s="178">
        <v>3421235.29</v>
      </c>
      <c r="AK5" s="179">
        <v>5412232.8400000017</v>
      </c>
      <c r="AL5" s="179">
        <v>2398949.25</v>
      </c>
      <c r="AM5" s="179">
        <v>1496696.17</v>
      </c>
      <c r="AN5" s="179">
        <v>1246629.3199999991</v>
      </c>
      <c r="AO5" s="179">
        <v>3519974.5399999996</v>
      </c>
      <c r="AP5" s="179">
        <v>1720636.0500000007</v>
      </c>
      <c r="AQ5" s="113">
        <f t="shared" si="0"/>
        <v>87827838.329999998</v>
      </c>
      <c r="AR5" s="180">
        <v>2140751.7050000001</v>
      </c>
      <c r="AS5" s="180">
        <v>3257907.0664614323</v>
      </c>
      <c r="AT5" s="180">
        <v>2108967.085</v>
      </c>
      <c r="AU5" s="180">
        <v>2159068.5</v>
      </c>
      <c r="AV5" s="180">
        <v>1201329</v>
      </c>
      <c r="AW5" s="180">
        <v>668576.5</v>
      </c>
      <c r="AX5" s="180">
        <v>389927</v>
      </c>
      <c r="AY5" s="180">
        <v>161184</v>
      </c>
      <c r="AZ5" s="180">
        <v>42714.695000000007</v>
      </c>
      <c r="BA5" s="180">
        <v>1000000</v>
      </c>
      <c r="BB5" s="115">
        <f t="shared" si="1"/>
        <v>13130425.551461432</v>
      </c>
      <c r="BC5" s="116">
        <f t="shared" si="2"/>
        <v>100958263.88146143</v>
      </c>
      <c r="BD5" s="117">
        <f t="shared" si="3"/>
        <v>26105304.699999999</v>
      </c>
      <c r="BE5" s="118">
        <f t="shared" si="4"/>
        <v>114490979.85646142</v>
      </c>
      <c r="BF5" s="119">
        <f t="shared" si="5"/>
        <v>228424122.88646144</v>
      </c>
      <c r="BG5" s="120"/>
    </row>
    <row r="6" spans="1:60">
      <c r="A6" s="110" t="s">
        <v>4</v>
      </c>
      <c r="B6" s="88" t="s">
        <v>113</v>
      </c>
      <c r="C6" s="112">
        <v>11788</v>
      </c>
      <c r="D6" s="112">
        <v>27201</v>
      </c>
      <c r="E6" s="112">
        <v>6022</v>
      </c>
      <c r="F6" s="112">
        <v>-731</v>
      </c>
      <c r="G6" s="112">
        <v>-2505</v>
      </c>
      <c r="H6" s="112">
        <v>9045</v>
      </c>
      <c r="I6" s="112">
        <v>32204</v>
      </c>
      <c r="J6" s="112">
        <v>24718</v>
      </c>
      <c r="K6" s="112">
        <v>58426</v>
      </c>
      <c r="L6" s="112">
        <v>223171</v>
      </c>
      <c r="M6" s="112">
        <v>53482</v>
      </c>
      <c r="N6" s="112">
        <v>172440</v>
      </c>
      <c r="O6" s="112">
        <v>121741</v>
      </c>
      <c r="P6" s="112">
        <v>132063</v>
      </c>
      <c r="Q6" s="112">
        <v>120781</v>
      </c>
      <c r="R6" s="112">
        <v>159791</v>
      </c>
      <c r="S6" s="112">
        <v>143379.24999999985</v>
      </c>
      <c r="T6" s="112">
        <v>119785.29000000002</v>
      </c>
      <c r="U6" s="112">
        <v>164132.97999999995</v>
      </c>
      <c r="V6" s="112">
        <v>169880.94000000015</v>
      </c>
      <c r="W6" s="112">
        <v>109429.55000000018</v>
      </c>
      <c r="X6" s="112">
        <v>119700.45000000006</v>
      </c>
      <c r="Y6" s="112">
        <v>136377.58000000013</v>
      </c>
      <c r="Z6" s="112">
        <v>122629.74000000024</v>
      </c>
      <c r="AA6" s="112">
        <v>-25848.839999999978</v>
      </c>
      <c r="AB6" s="112">
        <v>266512.75000000012</v>
      </c>
      <c r="AC6" s="112">
        <v>139897.27999999997</v>
      </c>
      <c r="AD6" s="112">
        <v>130774.65000000011</v>
      </c>
      <c r="AE6" s="177">
        <v>148189.45000000007</v>
      </c>
      <c r="AF6" s="177">
        <v>128384.74000000017</v>
      </c>
      <c r="AG6" s="177">
        <v>153740.28000000009</v>
      </c>
      <c r="AH6" s="177">
        <v>167792.47999999978</v>
      </c>
      <c r="AI6" s="177">
        <v>195330.69000000044</v>
      </c>
      <c r="AJ6" s="178">
        <v>103235.95000000011</v>
      </c>
      <c r="AK6" s="179">
        <v>299726.24</v>
      </c>
      <c r="AL6" s="179">
        <v>188379.47000000041</v>
      </c>
      <c r="AM6" s="179">
        <v>235366.73000000027</v>
      </c>
      <c r="AN6" s="179">
        <v>-36983.490000000049</v>
      </c>
      <c r="AO6" s="179">
        <v>5228.5800000004228</v>
      </c>
      <c r="AP6" s="179">
        <v>184400.07000000009</v>
      </c>
      <c r="AQ6" s="113">
        <f t="shared" si="0"/>
        <v>4519079.8100000024</v>
      </c>
      <c r="AR6" s="180">
        <v>100592.80999999959</v>
      </c>
      <c r="AS6" s="180">
        <v>284724.47296205227</v>
      </c>
      <c r="AT6" s="180">
        <v>186589.44893324998</v>
      </c>
      <c r="AU6" s="180">
        <v>188810.54032500001</v>
      </c>
      <c r="AV6" s="180">
        <v>105056.22105000001</v>
      </c>
      <c r="AW6" s="180">
        <v>58467.014924999996</v>
      </c>
      <c r="AX6" s="180">
        <v>34099.116150000002</v>
      </c>
      <c r="AY6" s="180">
        <v>14095.540799999999</v>
      </c>
      <c r="AZ6" s="180">
        <v>3735.4000777500005</v>
      </c>
      <c r="BA6" s="180">
        <v>87450</v>
      </c>
      <c r="BB6" s="115">
        <f t="shared" si="1"/>
        <v>1063620.5652230519</v>
      </c>
      <c r="BC6" s="116">
        <f t="shared" si="2"/>
        <v>5582700.3752230546</v>
      </c>
      <c r="BD6" s="117">
        <f t="shared" si="3"/>
        <v>896673.59000000055</v>
      </c>
      <c r="BE6" s="118">
        <f t="shared" si="4"/>
        <v>6260970.9032703061</v>
      </c>
      <c r="BF6" s="119">
        <f t="shared" si="5"/>
        <v>11676724.30327031</v>
      </c>
    </row>
    <row r="7" spans="1:60">
      <c r="A7" s="110" t="s">
        <v>4</v>
      </c>
      <c r="B7" s="88" t="s">
        <v>114</v>
      </c>
      <c r="C7" s="112">
        <v>139050</v>
      </c>
      <c r="D7" s="112">
        <v>71612</v>
      </c>
      <c r="E7" s="112">
        <v>60524</v>
      </c>
      <c r="F7" s="112">
        <v>83001</v>
      </c>
      <c r="G7" s="112">
        <v>66791</v>
      </c>
      <c r="H7" s="112">
        <v>78310</v>
      </c>
      <c r="I7" s="112">
        <v>111800</v>
      </c>
      <c r="J7" s="112">
        <v>90633</v>
      </c>
      <c r="K7" s="112">
        <v>131536</v>
      </c>
      <c r="L7" s="112">
        <v>357896</v>
      </c>
      <c r="M7" s="112">
        <v>158275</v>
      </c>
      <c r="N7" s="112">
        <v>251988</v>
      </c>
      <c r="O7" s="112">
        <v>209040</v>
      </c>
      <c r="P7" s="112">
        <v>193579</v>
      </c>
      <c r="Q7" s="112">
        <v>208864</v>
      </c>
      <c r="R7" s="112">
        <v>282682</v>
      </c>
      <c r="S7" s="112">
        <v>242713.29</v>
      </c>
      <c r="T7" s="112">
        <v>231720.58</v>
      </c>
      <c r="U7" s="112">
        <v>299436.75</v>
      </c>
      <c r="V7" s="112">
        <v>293315.87</v>
      </c>
      <c r="W7" s="112">
        <v>324590.26999999996</v>
      </c>
      <c r="X7" s="112">
        <v>262412.70999999996</v>
      </c>
      <c r="Y7" s="112">
        <v>291691.85000000003</v>
      </c>
      <c r="Z7" s="112">
        <v>275277.24</v>
      </c>
      <c r="AA7" s="112">
        <v>139239.91</v>
      </c>
      <c r="AB7" s="112">
        <v>387597.88</v>
      </c>
      <c r="AC7" s="112">
        <v>300330.03999999998</v>
      </c>
      <c r="AD7" s="112">
        <v>385246.36</v>
      </c>
      <c r="AE7" s="177">
        <v>326242.80999999994</v>
      </c>
      <c r="AF7" s="177">
        <v>296158.09000000008</v>
      </c>
      <c r="AG7" s="177">
        <v>277476.34999999998</v>
      </c>
      <c r="AH7" s="177">
        <v>324181.29000000004</v>
      </c>
      <c r="AI7" s="177">
        <v>486746.44000000006</v>
      </c>
      <c r="AJ7" s="178">
        <v>396212.37</v>
      </c>
      <c r="AK7" s="179">
        <v>416502.60000000009</v>
      </c>
      <c r="AL7" s="179">
        <v>437163.51999999996</v>
      </c>
      <c r="AM7" s="179">
        <v>487616.84</v>
      </c>
      <c r="AN7" s="179">
        <v>353545.99999999994</v>
      </c>
      <c r="AO7" s="179">
        <v>475563.84999999992</v>
      </c>
      <c r="AP7" s="179">
        <v>219835.5</v>
      </c>
      <c r="AQ7" s="113">
        <f t="shared" si="0"/>
        <v>10426399.41</v>
      </c>
      <c r="AR7" s="180">
        <v>100592.80999999959</v>
      </c>
      <c r="AS7" s="180">
        <v>284724.47296205227</v>
      </c>
      <c r="AT7" s="180">
        <v>186589.44893324998</v>
      </c>
      <c r="AU7" s="180">
        <v>188810.54032500001</v>
      </c>
      <c r="AV7" s="180">
        <v>105056.22105000001</v>
      </c>
      <c r="AW7" s="180">
        <v>58467.014924999996</v>
      </c>
      <c r="AX7" s="180">
        <v>34099.116150000002</v>
      </c>
      <c r="AY7" s="180">
        <v>14095.540799999999</v>
      </c>
      <c r="AZ7" s="180">
        <v>3735.4000777500005</v>
      </c>
      <c r="BA7" s="180">
        <v>87450</v>
      </c>
      <c r="BB7" s="115">
        <f t="shared" si="1"/>
        <v>1063620.5652230519</v>
      </c>
      <c r="BC7" s="116">
        <f t="shared" si="2"/>
        <v>11490019.975223051</v>
      </c>
      <c r="BD7" s="117">
        <f t="shared" si="3"/>
        <v>2107017.35</v>
      </c>
      <c r="BE7" s="118">
        <f t="shared" si="4"/>
        <v>13682401.213270303</v>
      </c>
      <c r="BF7" s="119">
        <f t="shared" si="5"/>
        <v>26215817.973270305</v>
      </c>
      <c r="BG7" s="120">
        <f>SUM(BC4:BC7)</f>
        <v>224896805.71136892</v>
      </c>
    </row>
    <row r="8" spans="1:60">
      <c r="A8" s="110" t="s">
        <v>4</v>
      </c>
      <c r="B8" s="88" t="s">
        <v>115</v>
      </c>
      <c r="C8" s="112">
        <v>4301</v>
      </c>
      <c r="D8" s="112">
        <v>3344</v>
      </c>
      <c r="E8" s="112">
        <v>4231</v>
      </c>
      <c r="F8" s="112">
        <v>5396</v>
      </c>
      <c r="G8" s="112">
        <v>6127</v>
      </c>
      <c r="H8" s="112">
        <v>8667</v>
      </c>
      <c r="I8" s="112">
        <v>11797</v>
      </c>
      <c r="J8" s="112">
        <v>12173</v>
      </c>
      <c r="K8" s="112">
        <v>22784</v>
      </c>
      <c r="L8" s="112">
        <v>28504</v>
      </c>
      <c r="M8" s="112">
        <v>35725</v>
      </c>
      <c r="N8" s="112">
        <v>42564</v>
      </c>
      <c r="O8" s="112">
        <v>43527</v>
      </c>
      <c r="P8" s="112">
        <v>43954</v>
      </c>
      <c r="Q8" s="112">
        <v>49957</v>
      </c>
      <c r="R8" s="112">
        <v>50669</v>
      </c>
      <c r="S8" s="112">
        <v>54771.14</v>
      </c>
      <c r="T8" s="112">
        <v>57680.35</v>
      </c>
      <c r="U8" s="112">
        <v>95640.07</v>
      </c>
      <c r="V8" s="112">
        <v>116190.49</v>
      </c>
      <c r="W8" s="112">
        <v>131265.13</v>
      </c>
      <c r="X8" s="112">
        <v>139916.66</v>
      </c>
      <c r="Y8" s="112">
        <v>154428.28</v>
      </c>
      <c r="Z8" s="112">
        <v>-41815.019999999997</v>
      </c>
      <c r="AA8" s="112">
        <v>65113.54</v>
      </c>
      <c r="AB8" s="112">
        <v>74776.759999999995</v>
      </c>
      <c r="AC8" s="112">
        <v>82565.08</v>
      </c>
      <c r="AD8" s="112">
        <v>90459.01</v>
      </c>
      <c r="AE8" s="177">
        <v>96160.950000000012</v>
      </c>
      <c r="AF8" s="177">
        <v>106184.63</v>
      </c>
      <c r="AG8" s="177">
        <v>116137.52</v>
      </c>
      <c r="AH8" s="177">
        <v>119380.51999999999</v>
      </c>
      <c r="AI8" s="177">
        <v>126436.67</v>
      </c>
      <c r="AJ8" s="178">
        <v>137252.64000000001</v>
      </c>
      <c r="AK8" s="179">
        <v>141031.07</v>
      </c>
      <c r="AL8" s="179">
        <v>357140.01</v>
      </c>
      <c r="AM8" s="179">
        <v>153866.88</v>
      </c>
      <c r="AN8" s="179">
        <v>133606.97</v>
      </c>
      <c r="AO8" s="179">
        <v>143868.34</v>
      </c>
      <c r="AP8" s="179">
        <v>155941.97</v>
      </c>
      <c r="AQ8" s="113">
        <f t="shared" si="0"/>
        <v>3181719.66</v>
      </c>
      <c r="AR8" s="180">
        <v>332531.16500000097</v>
      </c>
      <c r="AS8" s="180">
        <v>470980.35555816669</v>
      </c>
      <c r="AT8" s="180">
        <v>0</v>
      </c>
      <c r="AU8" s="180">
        <v>0</v>
      </c>
      <c r="AV8" s="180">
        <v>0</v>
      </c>
      <c r="AW8" s="180">
        <v>0</v>
      </c>
      <c r="AX8" s="180">
        <v>0</v>
      </c>
      <c r="AY8" s="180">
        <v>0</v>
      </c>
      <c r="AZ8" s="180">
        <v>0</v>
      </c>
      <c r="BA8" s="180">
        <v>0</v>
      </c>
      <c r="BB8" s="115">
        <f t="shared" si="1"/>
        <v>803511.52055816771</v>
      </c>
      <c r="BC8" s="116">
        <f t="shared" si="2"/>
        <v>3985231.1805581679</v>
      </c>
      <c r="BD8" s="117">
        <f t="shared" si="3"/>
        <v>701552.93</v>
      </c>
      <c r="BE8" s="118">
        <f t="shared" si="4"/>
        <v>5070686.4205581676</v>
      </c>
      <c r="BF8" s="119">
        <f t="shared" si="5"/>
        <v>8953959.0105581675</v>
      </c>
    </row>
    <row r="9" spans="1:60">
      <c r="A9" s="110" t="s">
        <v>4</v>
      </c>
      <c r="B9" s="88" t="s">
        <v>116</v>
      </c>
      <c r="C9" s="112">
        <v>591</v>
      </c>
      <c r="D9" s="112">
        <v>2569</v>
      </c>
      <c r="E9" s="112">
        <v>5111</v>
      </c>
      <c r="F9" s="112">
        <v>6652</v>
      </c>
      <c r="G9" s="112">
        <v>5142</v>
      </c>
      <c r="H9" s="112">
        <v>9789</v>
      </c>
      <c r="I9" s="112">
        <v>12502</v>
      </c>
      <c r="J9" s="112">
        <v>12793</v>
      </c>
      <c r="K9" s="112">
        <v>15547</v>
      </c>
      <c r="L9" s="112">
        <v>6819</v>
      </c>
      <c r="M9" s="112">
        <v>8872</v>
      </c>
      <c r="N9" s="112">
        <v>21889</v>
      </c>
      <c r="O9" s="112">
        <v>47032</v>
      </c>
      <c r="P9" s="112">
        <v>16083</v>
      </c>
      <c r="Q9" s="112">
        <v>28168</v>
      </c>
      <c r="R9" s="112">
        <v>51946</v>
      </c>
      <c r="S9" s="112">
        <v>72381.119999999995</v>
      </c>
      <c r="T9" s="112">
        <v>84017.18</v>
      </c>
      <c r="U9" s="112">
        <v>91626.31</v>
      </c>
      <c r="V9" s="112">
        <v>62669.89</v>
      </c>
      <c r="W9" s="112">
        <v>84072.33</v>
      </c>
      <c r="X9" s="112">
        <v>136401.22</v>
      </c>
      <c r="Y9" s="112">
        <v>155017.17000000001</v>
      </c>
      <c r="Z9" s="112">
        <v>176547.33</v>
      </c>
      <c r="AA9" s="112">
        <v>199158.07</v>
      </c>
      <c r="AB9" s="112">
        <v>219123.14</v>
      </c>
      <c r="AC9" s="112">
        <v>250079.53</v>
      </c>
      <c r="AD9" s="112">
        <v>264508.19</v>
      </c>
      <c r="AE9" s="177">
        <v>291111.7</v>
      </c>
      <c r="AF9" s="177">
        <v>325311.75</v>
      </c>
      <c r="AG9" s="177">
        <v>352816.37</v>
      </c>
      <c r="AH9" s="177">
        <v>391007.32</v>
      </c>
      <c r="AI9" s="177">
        <v>365550.68</v>
      </c>
      <c r="AJ9" s="178">
        <v>364868.09</v>
      </c>
      <c r="AK9" s="179">
        <v>479327.04</v>
      </c>
      <c r="AL9" s="179">
        <v>510108.84</v>
      </c>
      <c r="AM9" s="179">
        <v>532075.11</v>
      </c>
      <c r="AN9" s="179">
        <v>543360.22</v>
      </c>
      <c r="AO9" s="179">
        <v>546487.35</v>
      </c>
      <c r="AP9" s="179">
        <v>557574.94000000006</v>
      </c>
      <c r="AQ9" s="113">
        <f t="shared" si="0"/>
        <v>7306705.8899999997</v>
      </c>
      <c r="AR9" s="180">
        <v>332531.16500000097</v>
      </c>
      <c r="AS9" s="180">
        <v>470980.35555816669</v>
      </c>
      <c r="AT9" s="180">
        <v>0</v>
      </c>
      <c r="AU9" s="180">
        <v>0</v>
      </c>
      <c r="AV9" s="180">
        <v>0</v>
      </c>
      <c r="AW9" s="180">
        <v>0</v>
      </c>
      <c r="AX9" s="180">
        <v>0</v>
      </c>
      <c r="AY9" s="180">
        <v>0</v>
      </c>
      <c r="AZ9" s="180">
        <v>0</v>
      </c>
      <c r="BA9" s="180">
        <v>0</v>
      </c>
      <c r="BB9" s="115">
        <f t="shared" si="1"/>
        <v>803511.52055816771</v>
      </c>
      <c r="BC9" s="116">
        <f t="shared" si="2"/>
        <v>8110217.4105581678</v>
      </c>
      <c r="BD9" s="117">
        <f t="shared" si="3"/>
        <v>2090665.91</v>
      </c>
      <c r="BE9" s="118">
        <f t="shared" si="4"/>
        <v>11279150.910558168</v>
      </c>
      <c r="BF9" s="119">
        <f t="shared" si="5"/>
        <v>20676522.710558169</v>
      </c>
    </row>
    <row r="10" spans="1:60">
      <c r="A10" s="110" t="s">
        <v>4</v>
      </c>
      <c r="B10" s="121" t="s">
        <v>0</v>
      </c>
      <c r="C10" s="122">
        <f t="shared" ref="C10:AH10" si="6">SUM(C4:C9)</f>
        <v>2033952</v>
      </c>
      <c r="D10" s="122">
        <f t="shared" si="6"/>
        <v>547898</v>
      </c>
      <c r="E10" s="122">
        <f t="shared" si="6"/>
        <v>543454</v>
      </c>
      <c r="F10" s="122">
        <f t="shared" si="6"/>
        <v>1047130</v>
      </c>
      <c r="G10" s="122">
        <f t="shared" si="6"/>
        <v>1305183</v>
      </c>
      <c r="H10" s="122">
        <f t="shared" si="6"/>
        <v>1729183</v>
      </c>
      <c r="I10" s="122">
        <f t="shared" si="6"/>
        <v>1650952</v>
      </c>
      <c r="J10" s="122">
        <f t="shared" si="6"/>
        <v>2926805</v>
      </c>
      <c r="K10" s="122">
        <f t="shared" si="6"/>
        <v>2086535</v>
      </c>
      <c r="L10" s="122">
        <f t="shared" si="6"/>
        <v>2687619</v>
      </c>
      <c r="M10" s="122">
        <f t="shared" si="6"/>
        <v>3388746</v>
      </c>
      <c r="N10" s="122">
        <f t="shared" si="6"/>
        <v>1967472</v>
      </c>
      <c r="O10" s="122">
        <f t="shared" si="6"/>
        <v>1491879</v>
      </c>
      <c r="P10" s="122">
        <f t="shared" si="6"/>
        <v>1339250</v>
      </c>
      <c r="Q10" s="122">
        <f t="shared" si="6"/>
        <v>1592153</v>
      </c>
      <c r="R10" s="122">
        <f t="shared" si="6"/>
        <v>1529007</v>
      </c>
      <c r="S10" s="122">
        <f t="shared" si="6"/>
        <v>1472638.6199999992</v>
      </c>
      <c r="T10" s="122">
        <f t="shared" si="6"/>
        <v>9527856.9099999964</v>
      </c>
      <c r="U10" s="122">
        <f t="shared" si="6"/>
        <v>5873161.0099999961</v>
      </c>
      <c r="V10" s="122">
        <f t="shared" si="6"/>
        <v>2612299.2900000061</v>
      </c>
      <c r="W10" s="122">
        <f t="shared" si="6"/>
        <v>3626233.649999999</v>
      </c>
      <c r="X10" s="122">
        <f t="shared" si="6"/>
        <v>4028540.7400000007</v>
      </c>
      <c r="Y10" s="122">
        <f t="shared" si="6"/>
        <v>10179226.929999998</v>
      </c>
      <c r="Z10" s="122">
        <f t="shared" si="6"/>
        <v>9267353.5699999984</v>
      </c>
      <c r="AA10" s="122">
        <f t="shared" si="6"/>
        <v>11457681.09999999</v>
      </c>
      <c r="AB10" s="122">
        <f t="shared" si="6"/>
        <v>6922062.71</v>
      </c>
      <c r="AC10" s="122">
        <f t="shared" si="6"/>
        <v>3662975.5199999958</v>
      </c>
      <c r="AD10" s="122">
        <f t="shared" si="6"/>
        <v>10657702.359999994</v>
      </c>
      <c r="AE10" s="122">
        <f t="shared" si="6"/>
        <v>13667752.819999995</v>
      </c>
      <c r="AF10" s="122">
        <f t="shared" si="6"/>
        <v>12906771.330000002</v>
      </c>
      <c r="AG10" s="122">
        <f t="shared" si="6"/>
        <v>8102053.6600000113</v>
      </c>
      <c r="AH10" s="122">
        <f t="shared" si="6"/>
        <v>9082182.6599999927</v>
      </c>
      <c r="AI10" s="122">
        <f t="shared" ref="AI10:BE10" si="7">SUM(AI4:AI9)</f>
        <v>7321083.4600000028</v>
      </c>
      <c r="AJ10" s="123">
        <f t="shared" si="7"/>
        <v>8137015.5500000073</v>
      </c>
      <c r="AK10" s="122">
        <f t="shared" si="7"/>
        <v>12277828.24000001</v>
      </c>
      <c r="AL10" s="122">
        <f t="shared" si="7"/>
        <v>6539473.883999994</v>
      </c>
      <c r="AM10" s="122">
        <f t="shared" si="7"/>
        <v>4654817.993999999</v>
      </c>
      <c r="AN10" s="122">
        <f t="shared" si="7"/>
        <v>3877317.3699999982</v>
      </c>
      <c r="AO10" s="122">
        <f t="shared" si="7"/>
        <v>8681432.0200000014</v>
      </c>
      <c r="AP10" s="122">
        <f t="shared" si="7"/>
        <v>4594459.6300000018</v>
      </c>
      <c r="AQ10" s="124">
        <f t="shared" si="7"/>
        <v>206997139.02799994</v>
      </c>
      <c r="AR10" s="122">
        <f t="shared" si="7"/>
        <v>5147751.3600000013</v>
      </c>
      <c r="AS10" s="122">
        <f t="shared" si="7"/>
        <v>8027223.7899633022</v>
      </c>
      <c r="AT10" s="122">
        <f t="shared" si="7"/>
        <v>4591113.0678665005</v>
      </c>
      <c r="AU10" s="122">
        <f t="shared" si="7"/>
        <v>4695758.0806499999</v>
      </c>
      <c r="AV10" s="122">
        <f t="shared" si="7"/>
        <v>2612770.4420999996</v>
      </c>
      <c r="AW10" s="122">
        <f t="shared" si="7"/>
        <v>1454087.02985</v>
      </c>
      <c r="AX10" s="122">
        <f t="shared" si="7"/>
        <v>848052.23230000003</v>
      </c>
      <c r="AY10" s="122">
        <f t="shared" si="7"/>
        <v>350559.08160000003</v>
      </c>
      <c r="AZ10" s="122">
        <f t="shared" si="7"/>
        <v>92900.190155500022</v>
      </c>
      <c r="BA10" s="122">
        <f t="shared" si="7"/>
        <v>2174900</v>
      </c>
      <c r="BB10" s="125">
        <f t="shared" si="7"/>
        <v>29995115.274485305</v>
      </c>
      <c r="BC10" s="123">
        <f t="shared" si="7"/>
        <v>236992254.30248526</v>
      </c>
      <c r="BD10" s="125">
        <f t="shared" si="7"/>
        <v>59216859.480000012</v>
      </c>
      <c r="BE10" s="122">
        <f t="shared" si="7"/>
        <v>272697084.90657973</v>
      </c>
      <c r="BF10" s="126">
        <f t="shared" si="5"/>
        <v>538911083.41457963</v>
      </c>
    </row>
    <row r="11" spans="1:60" s="134" customFormat="1">
      <c r="A11" s="110" t="s">
        <v>4</v>
      </c>
      <c r="B11" s="127"/>
      <c r="C11" s="128"/>
      <c r="D11" s="128"/>
      <c r="E11" s="128"/>
      <c r="F11" s="128"/>
      <c r="G11" s="128"/>
      <c r="H11" s="128"/>
      <c r="I11" s="128"/>
      <c r="J11" s="128"/>
      <c r="K11" s="128"/>
      <c r="L11" s="128"/>
      <c r="M11" s="128"/>
      <c r="N11" s="266"/>
      <c r="O11" s="268"/>
      <c r="P11" s="268"/>
      <c r="Q11" s="129"/>
      <c r="R11" s="128"/>
      <c r="S11" s="128"/>
      <c r="T11" s="128"/>
      <c r="U11" s="128"/>
      <c r="V11" s="128"/>
      <c r="W11" s="128"/>
      <c r="X11" s="128"/>
      <c r="Y11" s="128"/>
      <c r="Z11" s="128"/>
      <c r="AA11" s="128"/>
      <c r="AB11" s="128"/>
      <c r="AC11" s="128"/>
      <c r="AD11" s="128"/>
      <c r="AE11" s="128"/>
      <c r="AF11" s="128"/>
      <c r="AG11" s="128"/>
      <c r="AH11" s="128"/>
      <c r="AI11" s="128"/>
      <c r="AJ11" s="131"/>
      <c r="AK11" s="128"/>
      <c r="AL11" s="128"/>
      <c r="AM11" s="128"/>
      <c r="AN11" s="128"/>
      <c r="AO11" s="128"/>
      <c r="AP11" s="128"/>
      <c r="AQ11" s="132"/>
      <c r="AR11" s="128"/>
      <c r="AS11" s="128"/>
      <c r="AT11" s="128"/>
      <c r="AU11" s="128"/>
      <c r="AV11" s="128"/>
      <c r="AW11" s="128"/>
      <c r="AX11" s="128"/>
      <c r="AY11" s="128"/>
      <c r="AZ11" s="128"/>
      <c r="BA11" s="128"/>
      <c r="BB11" s="133"/>
      <c r="BC11" s="131"/>
      <c r="BD11" s="133"/>
      <c r="BF11" s="135"/>
    </row>
    <row r="12" spans="1:60" s="134" customFormat="1" ht="9.75" customHeight="1">
      <c r="A12" s="261" t="s">
        <v>117</v>
      </c>
      <c r="B12" s="262"/>
      <c r="C12" s="136">
        <f t="shared" ref="C12:AH12" si="8">SUM(C4:C9)</f>
        <v>2033952</v>
      </c>
      <c r="D12" s="136">
        <f t="shared" si="8"/>
        <v>547898</v>
      </c>
      <c r="E12" s="136">
        <f t="shared" si="8"/>
        <v>543454</v>
      </c>
      <c r="F12" s="136">
        <f t="shared" si="8"/>
        <v>1047130</v>
      </c>
      <c r="G12" s="136">
        <f t="shared" si="8"/>
        <v>1305183</v>
      </c>
      <c r="H12" s="136">
        <f t="shared" si="8"/>
        <v>1729183</v>
      </c>
      <c r="I12" s="136">
        <f t="shared" si="8"/>
        <v>1650952</v>
      </c>
      <c r="J12" s="136">
        <f t="shared" si="8"/>
        <v>2926805</v>
      </c>
      <c r="K12" s="136">
        <f t="shared" si="8"/>
        <v>2086535</v>
      </c>
      <c r="L12" s="136">
        <f t="shared" si="8"/>
        <v>2687619</v>
      </c>
      <c r="M12" s="136">
        <f t="shared" si="8"/>
        <v>3388746</v>
      </c>
      <c r="N12" s="136">
        <f t="shared" si="8"/>
        <v>1967472</v>
      </c>
      <c r="O12" s="136">
        <f t="shared" si="8"/>
        <v>1491879</v>
      </c>
      <c r="P12" s="136">
        <f t="shared" si="8"/>
        <v>1339250</v>
      </c>
      <c r="Q12" s="136">
        <f t="shared" si="8"/>
        <v>1592153</v>
      </c>
      <c r="R12" s="136">
        <f t="shared" si="8"/>
        <v>1529007</v>
      </c>
      <c r="S12" s="136">
        <f t="shared" si="8"/>
        <v>1472638.6199999992</v>
      </c>
      <c r="T12" s="136">
        <f t="shared" si="8"/>
        <v>9527856.9099999964</v>
      </c>
      <c r="U12" s="136">
        <f t="shared" si="8"/>
        <v>5873161.0099999961</v>
      </c>
      <c r="V12" s="136">
        <f t="shared" si="8"/>
        <v>2612299.2900000061</v>
      </c>
      <c r="W12" s="136">
        <f t="shared" si="8"/>
        <v>3626233.649999999</v>
      </c>
      <c r="X12" s="136">
        <f t="shared" si="8"/>
        <v>4028540.7400000007</v>
      </c>
      <c r="Y12" s="136">
        <f t="shared" si="8"/>
        <v>10179226.929999998</v>
      </c>
      <c r="Z12" s="136">
        <f t="shared" si="8"/>
        <v>9267353.5699999984</v>
      </c>
      <c r="AA12" s="136">
        <f t="shared" si="8"/>
        <v>11457681.09999999</v>
      </c>
      <c r="AB12" s="136">
        <f t="shared" si="8"/>
        <v>6922062.71</v>
      </c>
      <c r="AC12" s="136">
        <f t="shared" si="8"/>
        <v>3662975.5199999958</v>
      </c>
      <c r="AD12" s="136">
        <f t="shared" si="8"/>
        <v>10657702.359999994</v>
      </c>
      <c r="AE12" s="136">
        <f t="shared" si="8"/>
        <v>13667752.819999995</v>
      </c>
      <c r="AF12" s="136">
        <f t="shared" si="8"/>
        <v>12906771.330000002</v>
      </c>
      <c r="AG12" s="136">
        <f t="shared" si="8"/>
        <v>8102053.6600000113</v>
      </c>
      <c r="AH12" s="136">
        <f t="shared" si="8"/>
        <v>9082182.6599999927</v>
      </c>
      <c r="AI12" s="136">
        <f t="shared" ref="AI12:BC12" si="9">SUM(AI4:AI9)</f>
        <v>7321083.4600000028</v>
      </c>
      <c r="AJ12" s="137">
        <f t="shared" si="9"/>
        <v>8137015.5500000073</v>
      </c>
      <c r="AK12" s="136">
        <f t="shared" si="9"/>
        <v>12277828.24000001</v>
      </c>
      <c r="AL12" s="136">
        <f t="shared" si="9"/>
        <v>6539473.883999994</v>
      </c>
      <c r="AM12" s="136">
        <f t="shared" si="9"/>
        <v>4654817.993999999</v>
      </c>
      <c r="AN12" s="136">
        <f t="shared" si="9"/>
        <v>3877317.3699999982</v>
      </c>
      <c r="AO12" s="136">
        <f t="shared" si="9"/>
        <v>8681432.0200000014</v>
      </c>
      <c r="AP12" s="136">
        <f t="shared" si="9"/>
        <v>4594459.6300000018</v>
      </c>
      <c r="AQ12" s="138">
        <f t="shared" si="9"/>
        <v>206997139.02799994</v>
      </c>
      <c r="AR12" s="136">
        <f t="shared" si="9"/>
        <v>5147751.3600000013</v>
      </c>
      <c r="AS12" s="136">
        <f t="shared" si="9"/>
        <v>8027223.7899633022</v>
      </c>
      <c r="AT12" s="136">
        <f t="shared" si="9"/>
        <v>4591113.0678665005</v>
      </c>
      <c r="AU12" s="136">
        <f t="shared" si="9"/>
        <v>4695758.0806499999</v>
      </c>
      <c r="AV12" s="136">
        <f t="shared" si="9"/>
        <v>2612770.4420999996</v>
      </c>
      <c r="AW12" s="136">
        <f t="shared" si="9"/>
        <v>1454087.02985</v>
      </c>
      <c r="AX12" s="136">
        <f t="shared" si="9"/>
        <v>848052.23230000003</v>
      </c>
      <c r="AY12" s="136">
        <f t="shared" si="9"/>
        <v>350559.08160000003</v>
      </c>
      <c r="AZ12" s="136">
        <f t="shared" si="9"/>
        <v>92900.190155500022</v>
      </c>
      <c r="BA12" s="136">
        <f t="shared" si="9"/>
        <v>2174900</v>
      </c>
      <c r="BB12" s="139">
        <f t="shared" si="9"/>
        <v>29995115.274485305</v>
      </c>
      <c r="BC12" s="137">
        <f t="shared" si="9"/>
        <v>236992254.30248526</v>
      </c>
      <c r="BD12" s="139">
        <f>SUM(AE12:AJ12)</f>
        <v>59216859.480000004</v>
      </c>
      <c r="BE12" s="129">
        <f>SUM(AK12:AV12)</f>
        <v>272697084.90657973</v>
      </c>
      <c r="BF12" s="140">
        <f>+AQ12+BD12+BE12</f>
        <v>538911083.41457963</v>
      </c>
    </row>
    <row r="13" spans="1:60" s="134" customFormat="1" ht="10.5" thickBot="1">
      <c r="A13" s="263"/>
      <c r="B13" s="264"/>
      <c r="C13" s="142"/>
      <c r="D13" s="142"/>
      <c r="E13" s="142"/>
      <c r="F13" s="142"/>
      <c r="G13" s="142"/>
      <c r="H13" s="142"/>
      <c r="I13" s="142"/>
      <c r="J13" s="142"/>
      <c r="K13" s="142"/>
      <c r="L13" s="142"/>
      <c r="M13" s="142"/>
      <c r="N13" s="142"/>
      <c r="O13" s="142"/>
      <c r="P13" s="142"/>
      <c r="Q13" s="143"/>
      <c r="R13" s="142"/>
      <c r="S13" s="142"/>
      <c r="T13" s="142"/>
      <c r="U13" s="142"/>
      <c r="V13" s="142"/>
      <c r="W13" s="142"/>
      <c r="X13" s="142"/>
      <c r="Y13" s="142"/>
      <c r="Z13" s="142"/>
      <c r="AA13" s="142"/>
      <c r="AB13" s="142"/>
      <c r="AC13" s="142"/>
      <c r="AD13" s="142"/>
      <c r="AE13" s="142"/>
      <c r="AF13" s="142"/>
      <c r="AG13" s="142"/>
      <c r="AH13" s="142"/>
      <c r="AI13" s="142"/>
      <c r="AJ13" s="144"/>
      <c r="AK13" s="142"/>
      <c r="AL13" s="142"/>
      <c r="AM13" s="142"/>
      <c r="AN13" s="142"/>
      <c r="AO13" s="142"/>
      <c r="AP13" s="142"/>
      <c r="AQ13" s="145"/>
      <c r="AR13" s="142"/>
      <c r="AS13" s="142"/>
      <c r="AT13" s="142"/>
      <c r="AU13" s="142"/>
      <c r="AV13" s="142"/>
      <c r="AW13" s="142"/>
      <c r="AX13" s="142"/>
      <c r="AY13" s="142"/>
      <c r="AZ13" s="142"/>
      <c r="BA13" s="142"/>
      <c r="BB13" s="146"/>
      <c r="BC13" s="144"/>
      <c r="BD13" s="133"/>
      <c r="BF13" s="135"/>
    </row>
    <row r="14" spans="1:60" s="134" customFormat="1" ht="10.5" thickBot="1">
      <c r="A14" s="110"/>
      <c r="B14" s="88"/>
      <c r="C14" s="128"/>
      <c r="D14" s="128"/>
      <c r="E14" s="128"/>
      <c r="F14" s="128"/>
      <c r="G14" s="128"/>
      <c r="H14" s="128"/>
      <c r="I14" s="128"/>
      <c r="J14" s="128"/>
      <c r="K14" s="128"/>
      <c r="L14" s="128"/>
      <c r="M14" s="128"/>
      <c r="N14" s="128"/>
      <c r="O14" s="128"/>
      <c r="P14" s="128"/>
      <c r="Q14" s="143"/>
      <c r="R14" s="128"/>
      <c r="S14" s="128"/>
      <c r="T14" s="128"/>
      <c r="U14" s="128"/>
      <c r="V14" s="128"/>
      <c r="W14" s="128"/>
      <c r="X14" s="128"/>
      <c r="Y14" s="128"/>
      <c r="Z14" s="128"/>
      <c r="AA14" s="128"/>
      <c r="AB14" s="128"/>
      <c r="AC14" s="128"/>
      <c r="AD14" s="128"/>
      <c r="AE14" s="128"/>
      <c r="AF14" s="128"/>
      <c r="AG14" s="128"/>
      <c r="AH14" s="128"/>
      <c r="AI14" s="128"/>
      <c r="AJ14" s="131"/>
      <c r="AK14" s="128"/>
      <c r="AL14" s="128"/>
      <c r="AM14" s="128"/>
      <c r="AN14" s="128"/>
      <c r="AO14" s="128"/>
      <c r="AP14" s="128"/>
      <c r="AQ14" s="132"/>
      <c r="AR14" s="128"/>
      <c r="AS14" s="128"/>
      <c r="AT14" s="128"/>
      <c r="AU14" s="128"/>
      <c r="AV14" s="128"/>
      <c r="AW14" s="128"/>
      <c r="AX14" s="128"/>
      <c r="AY14" s="128"/>
      <c r="AZ14" s="128"/>
      <c r="BA14" s="128"/>
      <c r="BB14" s="133"/>
      <c r="BC14" s="131"/>
      <c r="BD14" s="147"/>
      <c r="BE14" s="148"/>
      <c r="BF14" s="149"/>
    </row>
    <row r="15" spans="1:60">
      <c r="A15" s="105"/>
      <c r="B15" s="150" t="s">
        <v>118</v>
      </c>
      <c r="C15" s="151"/>
      <c r="D15" s="152"/>
      <c r="E15" s="152"/>
      <c r="F15" s="152"/>
      <c r="G15" s="152"/>
      <c r="H15" s="152"/>
      <c r="I15" s="152"/>
      <c r="J15" s="152"/>
      <c r="K15" s="152"/>
      <c r="L15" s="152"/>
      <c r="M15" s="152"/>
      <c r="N15" s="152"/>
      <c r="O15" s="151"/>
      <c r="P15" s="152"/>
      <c r="Q15" s="152"/>
      <c r="R15" s="107"/>
      <c r="S15" s="107"/>
      <c r="T15" s="107"/>
      <c r="U15" s="107"/>
      <c r="V15" s="107"/>
      <c r="W15" s="107"/>
      <c r="X15" s="107"/>
      <c r="Y15" s="107"/>
      <c r="Z15" s="107"/>
      <c r="AA15" s="107"/>
      <c r="AB15" s="107"/>
      <c r="AC15" s="107"/>
      <c r="AD15" s="107"/>
      <c r="AE15" s="107"/>
      <c r="AF15" s="107"/>
      <c r="AG15" s="107"/>
      <c r="AH15" s="107"/>
      <c r="AI15" s="107"/>
      <c r="AJ15" s="108"/>
      <c r="AK15" s="107"/>
      <c r="AL15" s="107"/>
      <c r="AM15" s="107"/>
      <c r="AN15" s="107"/>
      <c r="AO15" s="107"/>
      <c r="AP15" s="107"/>
      <c r="AQ15" s="153"/>
      <c r="AR15" s="107"/>
      <c r="AS15" s="107"/>
      <c r="AT15" s="107"/>
      <c r="AU15" s="107"/>
      <c r="AV15" s="107"/>
      <c r="AW15" s="107"/>
      <c r="AX15" s="107"/>
      <c r="AY15" s="107"/>
      <c r="AZ15" s="107"/>
      <c r="BA15" s="107"/>
      <c r="BB15" s="105"/>
      <c r="BC15" s="108"/>
      <c r="BD15" s="154"/>
      <c r="BE15" s="95"/>
      <c r="BF15" s="109"/>
    </row>
    <row r="16" spans="1:60">
      <c r="A16" s="110" t="s">
        <v>4</v>
      </c>
      <c r="B16" s="88" t="s">
        <v>119</v>
      </c>
      <c r="C16" s="112">
        <v>1002742</v>
      </c>
      <c r="D16" s="112">
        <v>243791</v>
      </c>
      <c r="E16" s="112">
        <v>261034</v>
      </c>
      <c r="F16" s="112">
        <v>518272</v>
      </c>
      <c r="G16" s="112">
        <v>649462</v>
      </c>
      <c r="H16" s="112">
        <v>846318</v>
      </c>
      <c r="I16" s="112">
        <v>781123</v>
      </c>
      <c r="J16" s="112">
        <v>1426201</v>
      </c>
      <c r="K16" s="112">
        <v>965676</v>
      </c>
      <c r="L16" s="112">
        <v>1102977</v>
      </c>
      <c r="M16" s="112">
        <v>1618593</v>
      </c>
      <c r="N16" s="112">
        <v>779069</v>
      </c>
      <c r="O16" s="112">
        <v>578919</v>
      </c>
      <c r="P16" s="112">
        <v>507544</v>
      </c>
      <c r="Q16" s="112">
        <v>636233</v>
      </c>
      <c r="R16" s="112">
        <v>553405</v>
      </c>
      <c r="S16" s="112">
        <v>529363.78999999934</v>
      </c>
      <c r="T16" s="112">
        <v>4573294.219999996</v>
      </c>
      <c r="U16" s="112">
        <v>2678814.1099999971</v>
      </c>
      <c r="V16" s="112">
        <v>1046838.3000000058</v>
      </c>
      <c r="W16" s="112">
        <v>1596018.379999999</v>
      </c>
      <c r="X16" s="112">
        <v>1756410.77</v>
      </c>
      <c r="Y16" s="112">
        <v>4798512.9499999974</v>
      </c>
      <c r="Z16" s="112">
        <v>4443680.6999999974</v>
      </c>
      <c r="AA16" s="112">
        <v>5622553.319999991</v>
      </c>
      <c r="AB16" s="112">
        <v>3047568.4400000023</v>
      </c>
      <c r="AC16" s="112">
        <v>1525267.9799999967</v>
      </c>
      <c r="AD16" s="112">
        <v>5020592.6499999957</v>
      </c>
      <c r="AE16" s="177">
        <v>6492050.3799999971</v>
      </c>
      <c r="AF16" s="177">
        <v>6109252.5199999968</v>
      </c>
      <c r="AG16" s="177">
        <v>3662809.2700000103</v>
      </c>
      <c r="AH16" s="177">
        <v>4118104.5799999959</v>
      </c>
      <c r="AI16" s="177">
        <v>3219217.0400000028</v>
      </c>
      <c r="AJ16" s="178">
        <v>3714211.2100000069</v>
      </c>
      <c r="AK16" s="179">
        <v>5529008.4500000095</v>
      </c>
      <c r="AL16" s="179">
        <v>2647732.7939999937</v>
      </c>
      <c r="AM16" s="179">
        <v>1749196.2639999983</v>
      </c>
      <c r="AN16" s="179">
        <v>1637158.3499999987</v>
      </c>
      <c r="AO16" s="179">
        <v>3990309.3600000022</v>
      </c>
      <c r="AP16" s="179">
        <v>1756071.1</v>
      </c>
      <c r="AQ16" s="113">
        <f>SUM(C16:AP16)</f>
        <v>93735395.927999973</v>
      </c>
      <c r="AR16" s="180">
        <v>2140751.7050000001</v>
      </c>
      <c r="AS16" s="180">
        <v>3257907.0664614323</v>
      </c>
      <c r="AT16" s="180">
        <v>2108967.085</v>
      </c>
      <c r="AU16" s="180">
        <v>2159068.5</v>
      </c>
      <c r="AV16" s="180">
        <v>1201329</v>
      </c>
      <c r="AW16" s="180">
        <v>668576.5</v>
      </c>
      <c r="AX16" s="180">
        <v>389927</v>
      </c>
      <c r="AY16" s="180">
        <v>161184</v>
      </c>
      <c r="AZ16" s="180">
        <v>42714.695000000007</v>
      </c>
      <c r="BA16" s="180">
        <v>1000000</v>
      </c>
      <c r="BB16" s="115">
        <f>SUM(AR16:BA16)</f>
        <v>13130425.551461432</v>
      </c>
      <c r="BC16" s="116">
        <f>AQ16+BB16</f>
        <v>106865821.4794614</v>
      </c>
      <c r="BD16" s="117">
        <f>SUM(AE16:AJ16)</f>
        <v>27315645.000000011</v>
      </c>
      <c r="BE16" s="118">
        <f>SUM(AK16:AV16)</f>
        <v>121912895.6024614</v>
      </c>
      <c r="BF16" s="119">
        <f>+AQ16+BD16+BE16</f>
        <v>242963936.53046137</v>
      </c>
    </row>
    <row r="17" spans="1:58">
      <c r="A17" s="110" t="s">
        <v>4</v>
      </c>
      <c r="B17" s="88" t="s">
        <v>113</v>
      </c>
      <c r="C17" s="112">
        <v>11788</v>
      </c>
      <c r="D17" s="112">
        <v>27201</v>
      </c>
      <c r="E17" s="112">
        <v>6022</v>
      </c>
      <c r="F17" s="112">
        <v>-731</v>
      </c>
      <c r="G17" s="112">
        <v>-2505</v>
      </c>
      <c r="H17" s="112">
        <v>9045</v>
      </c>
      <c r="I17" s="112">
        <v>32204</v>
      </c>
      <c r="J17" s="112">
        <v>24718</v>
      </c>
      <c r="K17" s="112">
        <v>58426</v>
      </c>
      <c r="L17" s="112">
        <v>223171</v>
      </c>
      <c r="M17" s="112">
        <v>53482</v>
      </c>
      <c r="N17" s="112">
        <v>172440</v>
      </c>
      <c r="O17" s="112">
        <v>121741</v>
      </c>
      <c r="P17" s="112">
        <v>132063</v>
      </c>
      <c r="Q17" s="112">
        <v>120781</v>
      </c>
      <c r="R17" s="112">
        <v>159791</v>
      </c>
      <c r="S17" s="112">
        <v>143379.24999999985</v>
      </c>
      <c r="T17" s="112">
        <v>119785.29000000002</v>
      </c>
      <c r="U17" s="112">
        <v>164132.97999999995</v>
      </c>
      <c r="V17" s="112">
        <v>169880.94000000015</v>
      </c>
      <c r="W17" s="112">
        <v>109429.55000000018</v>
      </c>
      <c r="X17" s="112">
        <v>119700.45000000006</v>
      </c>
      <c r="Y17" s="112">
        <v>136377.58000000013</v>
      </c>
      <c r="Z17" s="112">
        <v>122629.74000000024</v>
      </c>
      <c r="AA17" s="112">
        <v>-25848.839999999978</v>
      </c>
      <c r="AB17" s="112">
        <v>266512.75000000012</v>
      </c>
      <c r="AC17" s="112">
        <v>139897.27999999997</v>
      </c>
      <c r="AD17" s="112">
        <v>130774.65000000011</v>
      </c>
      <c r="AE17" s="177">
        <v>148189.45000000007</v>
      </c>
      <c r="AF17" s="177">
        <v>128384.74000000017</v>
      </c>
      <c r="AG17" s="177">
        <v>153740.28000000009</v>
      </c>
      <c r="AH17" s="177">
        <v>167792.47999999978</v>
      </c>
      <c r="AI17" s="177">
        <v>195330.69000000044</v>
      </c>
      <c r="AJ17" s="178">
        <v>103235.95000000011</v>
      </c>
      <c r="AK17" s="179">
        <v>299726.24</v>
      </c>
      <c r="AL17" s="179">
        <v>188379.47000000041</v>
      </c>
      <c r="AM17" s="179">
        <v>235366.73000000027</v>
      </c>
      <c r="AN17" s="179">
        <v>-36983.490000000049</v>
      </c>
      <c r="AO17" s="179">
        <v>5228.5800000004228</v>
      </c>
      <c r="AP17" s="179">
        <v>184400.07000000009</v>
      </c>
      <c r="AQ17" s="113">
        <f>SUM(C17:AP17)</f>
        <v>4519079.8100000024</v>
      </c>
      <c r="AR17" s="180">
        <v>100592.80999999959</v>
      </c>
      <c r="AS17" s="180">
        <v>284724.47296205227</v>
      </c>
      <c r="AT17" s="180">
        <v>186589.44893324998</v>
      </c>
      <c r="AU17" s="180">
        <v>188810.54032500001</v>
      </c>
      <c r="AV17" s="180">
        <v>105056.22105000001</v>
      </c>
      <c r="AW17" s="180">
        <v>58467.014924999996</v>
      </c>
      <c r="AX17" s="180">
        <v>34099.116150000002</v>
      </c>
      <c r="AY17" s="180">
        <v>14095.540799999999</v>
      </c>
      <c r="AZ17" s="180">
        <v>3735.4000777500005</v>
      </c>
      <c r="BA17" s="180">
        <v>87450</v>
      </c>
      <c r="BB17" s="115">
        <f>SUM(AR17:BA17)</f>
        <v>1063620.5652230519</v>
      </c>
      <c r="BC17" s="116">
        <f>AQ17+BB17</f>
        <v>5582700.3752230546</v>
      </c>
      <c r="BD17" s="117">
        <f>SUM(AE17:AJ17)</f>
        <v>896673.59000000055</v>
      </c>
      <c r="BE17" s="118">
        <f>SUM(AK17:AV17)</f>
        <v>6260970.9032703061</v>
      </c>
      <c r="BF17" s="119">
        <f>+AQ17+BD17+BE17</f>
        <v>11676724.30327031</v>
      </c>
    </row>
    <row r="18" spans="1:58">
      <c r="A18" s="110" t="s">
        <v>4</v>
      </c>
      <c r="B18" s="88" t="s">
        <v>115</v>
      </c>
      <c r="C18" s="112">
        <v>4301</v>
      </c>
      <c r="D18" s="112">
        <v>3344</v>
      </c>
      <c r="E18" s="112">
        <v>4231</v>
      </c>
      <c r="F18" s="112">
        <v>5396</v>
      </c>
      <c r="G18" s="112">
        <v>6127</v>
      </c>
      <c r="H18" s="112">
        <v>8667</v>
      </c>
      <c r="I18" s="112">
        <v>11797</v>
      </c>
      <c r="J18" s="112">
        <v>12173</v>
      </c>
      <c r="K18" s="112">
        <v>22784</v>
      </c>
      <c r="L18" s="112">
        <v>28504</v>
      </c>
      <c r="M18" s="112">
        <v>35725</v>
      </c>
      <c r="N18" s="112">
        <v>42564</v>
      </c>
      <c r="O18" s="112">
        <v>43527</v>
      </c>
      <c r="P18" s="112">
        <v>43954</v>
      </c>
      <c r="Q18" s="112">
        <v>49957</v>
      </c>
      <c r="R18" s="112">
        <v>50669</v>
      </c>
      <c r="S18" s="112">
        <v>54771.14</v>
      </c>
      <c r="T18" s="112">
        <v>57680.35</v>
      </c>
      <c r="U18" s="112">
        <v>95640.07</v>
      </c>
      <c r="V18" s="112">
        <v>116190.49</v>
      </c>
      <c r="W18" s="112">
        <v>131265.13</v>
      </c>
      <c r="X18" s="112">
        <v>139916.66</v>
      </c>
      <c r="Y18" s="112">
        <v>154428.28</v>
      </c>
      <c r="Z18" s="112">
        <v>-41815.019999999997</v>
      </c>
      <c r="AA18" s="112">
        <v>65113.54</v>
      </c>
      <c r="AB18" s="112">
        <v>74776.759999999995</v>
      </c>
      <c r="AC18" s="112">
        <v>82565.08</v>
      </c>
      <c r="AD18" s="112">
        <v>90459.01</v>
      </c>
      <c r="AE18" s="177">
        <v>96160.950000000012</v>
      </c>
      <c r="AF18" s="177">
        <v>106184.63</v>
      </c>
      <c r="AG18" s="177">
        <v>116137.52</v>
      </c>
      <c r="AH18" s="177">
        <v>119380.51999999999</v>
      </c>
      <c r="AI18" s="177">
        <v>126436.67</v>
      </c>
      <c r="AJ18" s="178">
        <v>137252.64000000001</v>
      </c>
      <c r="AK18" s="179">
        <v>141031.07</v>
      </c>
      <c r="AL18" s="179">
        <v>357140.01</v>
      </c>
      <c r="AM18" s="179">
        <v>153866.88</v>
      </c>
      <c r="AN18" s="179">
        <v>133606.97</v>
      </c>
      <c r="AO18" s="179">
        <v>143868.34</v>
      </c>
      <c r="AP18" s="179">
        <v>155941.97</v>
      </c>
      <c r="AQ18" s="113">
        <f>SUM(C18:AP18)</f>
        <v>3181719.66</v>
      </c>
      <c r="AR18" s="180">
        <v>332531.16500000097</v>
      </c>
      <c r="AS18" s="180">
        <v>470980.35555816669</v>
      </c>
      <c r="AT18" s="180">
        <v>0</v>
      </c>
      <c r="AU18" s="180">
        <v>0</v>
      </c>
      <c r="AV18" s="180">
        <v>0</v>
      </c>
      <c r="AW18" s="180">
        <v>0</v>
      </c>
      <c r="AX18" s="180">
        <v>0</v>
      </c>
      <c r="AY18" s="180">
        <v>0</v>
      </c>
      <c r="AZ18" s="180">
        <v>0</v>
      </c>
      <c r="BA18" s="180">
        <v>0</v>
      </c>
      <c r="BB18" s="115">
        <f>SUM(AR18:BA18)</f>
        <v>803511.52055816771</v>
      </c>
      <c r="BC18" s="116">
        <f>AQ18+BB18</f>
        <v>3985231.1805581679</v>
      </c>
      <c r="BD18" s="117">
        <f>SUM(AE18:AJ18)</f>
        <v>701552.93</v>
      </c>
      <c r="BE18" s="118">
        <f>SUM(AK18:AV18)</f>
        <v>5070686.4205581676</v>
      </c>
      <c r="BF18" s="119">
        <f>+AQ18+BD18+BE18</f>
        <v>8953959.0105581675</v>
      </c>
    </row>
    <row r="19" spans="1:58" s="155" customFormat="1">
      <c r="A19" s="110" t="s">
        <v>4</v>
      </c>
      <c r="B19" s="121" t="s">
        <v>120</v>
      </c>
      <c r="C19" s="122">
        <f t="shared" ref="C19:AH19" si="10">SUM(C16:C18)</f>
        <v>1018831</v>
      </c>
      <c r="D19" s="122">
        <f t="shared" si="10"/>
        <v>274336</v>
      </c>
      <c r="E19" s="122">
        <f t="shared" si="10"/>
        <v>271287</v>
      </c>
      <c r="F19" s="122">
        <f t="shared" si="10"/>
        <v>522937</v>
      </c>
      <c r="G19" s="122">
        <f t="shared" si="10"/>
        <v>653084</v>
      </c>
      <c r="H19" s="122">
        <f t="shared" si="10"/>
        <v>864030</v>
      </c>
      <c r="I19" s="122">
        <f t="shared" si="10"/>
        <v>825124</v>
      </c>
      <c r="J19" s="122">
        <f t="shared" si="10"/>
        <v>1463092</v>
      </c>
      <c r="K19" s="122">
        <f t="shared" si="10"/>
        <v>1046886</v>
      </c>
      <c r="L19" s="122">
        <f t="shared" si="10"/>
        <v>1354652</v>
      </c>
      <c r="M19" s="122">
        <f t="shared" si="10"/>
        <v>1707800</v>
      </c>
      <c r="N19" s="122">
        <f t="shared" si="10"/>
        <v>994073</v>
      </c>
      <c r="O19" s="122">
        <f t="shared" si="10"/>
        <v>744187</v>
      </c>
      <c r="P19" s="122">
        <f t="shared" si="10"/>
        <v>683561</v>
      </c>
      <c r="Q19" s="122">
        <f t="shared" si="10"/>
        <v>806971</v>
      </c>
      <c r="R19" s="122">
        <f t="shared" si="10"/>
        <v>763865</v>
      </c>
      <c r="S19" s="122">
        <f t="shared" si="10"/>
        <v>727514.17999999924</v>
      </c>
      <c r="T19" s="122">
        <f t="shared" si="10"/>
        <v>4750759.8599999957</v>
      </c>
      <c r="U19" s="122">
        <f t="shared" si="10"/>
        <v>2938587.1599999969</v>
      </c>
      <c r="V19" s="122">
        <f t="shared" si="10"/>
        <v>1332909.7300000058</v>
      </c>
      <c r="W19" s="122">
        <f t="shared" si="10"/>
        <v>1836713.0599999991</v>
      </c>
      <c r="X19" s="122">
        <f t="shared" si="10"/>
        <v>2016027.88</v>
      </c>
      <c r="Y19" s="122">
        <f t="shared" si="10"/>
        <v>5089318.8099999977</v>
      </c>
      <c r="Z19" s="122">
        <f t="shared" si="10"/>
        <v>4524495.4199999981</v>
      </c>
      <c r="AA19" s="122">
        <f t="shared" si="10"/>
        <v>5661818.0199999912</v>
      </c>
      <c r="AB19" s="122">
        <f t="shared" si="10"/>
        <v>3388857.950000002</v>
      </c>
      <c r="AC19" s="122">
        <f t="shared" si="10"/>
        <v>1747730.3399999968</v>
      </c>
      <c r="AD19" s="122">
        <f t="shared" si="10"/>
        <v>5241826.3099999959</v>
      </c>
      <c r="AE19" s="122">
        <f t="shared" si="10"/>
        <v>6736400.7799999975</v>
      </c>
      <c r="AF19" s="122">
        <f t="shared" si="10"/>
        <v>6343821.8899999969</v>
      </c>
      <c r="AG19" s="122">
        <f t="shared" si="10"/>
        <v>3932687.0700000105</v>
      </c>
      <c r="AH19" s="122">
        <f t="shared" si="10"/>
        <v>4405277.5799999954</v>
      </c>
      <c r="AI19" s="122">
        <f t="shared" ref="AI19:BC19" si="11">SUM(AI16:AI18)</f>
        <v>3540984.4000000032</v>
      </c>
      <c r="AJ19" s="123">
        <f t="shared" si="11"/>
        <v>3954699.8000000073</v>
      </c>
      <c r="AK19" s="122">
        <f t="shared" si="11"/>
        <v>5969765.76000001</v>
      </c>
      <c r="AL19" s="122">
        <f t="shared" si="11"/>
        <v>3193252.2739999937</v>
      </c>
      <c r="AM19" s="122">
        <f t="shared" si="11"/>
        <v>2138429.8739999984</v>
      </c>
      <c r="AN19" s="122">
        <f t="shared" si="11"/>
        <v>1733781.8299999987</v>
      </c>
      <c r="AO19" s="122">
        <f t="shared" si="11"/>
        <v>4139406.2800000026</v>
      </c>
      <c r="AP19" s="122">
        <f t="shared" si="11"/>
        <v>2096413.1400000001</v>
      </c>
      <c r="AQ19" s="124">
        <f t="shared" si="11"/>
        <v>101436195.39799997</v>
      </c>
      <c r="AR19" s="122">
        <f t="shared" si="11"/>
        <v>2573875.6800000006</v>
      </c>
      <c r="AS19" s="122">
        <f t="shared" si="11"/>
        <v>4013611.8949816511</v>
      </c>
      <c r="AT19" s="122">
        <f t="shared" si="11"/>
        <v>2295556.5339332498</v>
      </c>
      <c r="AU19" s="122">
        <f t="shared" si="11"/>
        <v>2347879.040325</v>
      </c>
      <c r="AV19" s="122">
        <f t="shared" si="11"/>
        <v>1306385.2210500001</v>
      </c>
      <c r="AW19" s="122">
        <f t="shared" si="11"/>
        <v>727043.51492500002</v>
      </c>
      <c r="AX19" s="122">
        <f t="shared" si="11"/>
        <v>424026.11615000002</v>
      </c>
      <c r="AY19" s="122">
        <f t="shared" si="11"/>
        <v>175279.54079999999</v>
      </c>
      <c r="AZ19" s="122">
        <f t="shared" si="11"/>
        <v>46450.095077750011</v>
      </c>
      <c r="BA19" s="122">
        <f t="shared" si="11"/>
        <v>1087450</v>
      </c>
      <c r="BB19" s="125">
        <f t="shared" si="11"/>
        <v>14997557.637242651</v>
      </c>
      <c r="BC19" s="123">
        <f t="shared" si="11"/>
        <v>116433753.03524263</v>
      </c>
      <c r="BD19" s="125">
        <f>SUM(BD13:BD18)</f>
        <v>28913871.520000011</v>
      </c>
      <c r="BE19" s="122">
        <f>SUM(BE13:BE18)</f>
        <v>133244552.92628987</v>
      </c>
      <c r="BF19" s="126">
        <f>+AQ19+BD19+BE19</f>
        <v>263594619.84428984</v>
      </c>
    </row>
    <row r="20" spans="1:58">
      <c r="A20" s="110" t="s">
        <v>4</v>
      </c>
      <c r="B20" s="88"/>
      <c r="C20" s="129"/>
      <c r="D20" s="120"/>
      <c r="E20" s="120"/>
      <c r="F20" s="120"/>
      <c r="G20" s="120"/>
      <c r="H20" s="120"/>
      <c r="I20" s="120"/>
      <c r="J20" s="120"/>
      <c r="K20" s="120"/>
      <c r="L20" s="120"/>
      <c r="M20" s="266"/>
      <c r="N20" s="267"/>
      <c r="O20" s="267"/>
      <c r="P20" s="267"/>
      <c r="Q20" s="129"/>
      <c r="R20" s="95"/>
      <c r="S20" s="95"/>
      <c r="T20" s="95"/>
      <c r="U20" s="95"/>
      <c r="V20" s="95"/>
      <c r="W20" s="95"/>
      <c r="X20" s="95"/>
      <c r="Y20" s="95"/>
      <c r="Z20" s="95"/>
      <c r="AA20" s="95"/>
      <c r="AB20" s="95"/>
      <c r="AC20" s="95"/>
      <c r="AD20" s="95"/>
      <c r="AE20" s="95"/>
      <c r="AF20" s="95"/>
      <c r="AG20" s="95"/>
      <c r="AH20" s="95"/>
      <c r="AI20" s="95"/>
      <c r="AJ20" s="111"/>
      <c r="AK20" s="95"/>
      <c r="AL20" s="95"/>
      <c r="AM20" s="95"/>
      <c r="AN20" s="95"/>
      <c r="AO20" s="95"/>
      <c r="AP20" s="95"/>
      <c r="AQ20" s="109"/>
      <c r="AR20" s="95"/>
      <c r="AS20" s="95"/>
      <c r="AT20" s="95"/>
      <c r="AU20" s="95"/>
      <c r="AV20" s="95"/>
      <c r="AW20" s="95"/>
      <c r="AX20" s="95"/>
      <c r="AY20" s="95"/>
      <c r="AZ20" s="95"/>
      <c r="BA20" s="95"/>
      <c r="BB20" s="110"/>
      <c r="BC20" s="111"/>
      <c r="BD20" s="154"/>
      <c r="BE20" s="134"/>
      <c r="BF20" s="135"/>
    </row>
    <row r="21" spans="1:58" ht="9.75" customHeight="1">
      <c r="A21" s="261" t="s">
        <v>121</v>
      </c>
      <c r="B21" s="262"/>
      <c r="C21" s="129">
        <f t="shared" ref="C21:AH21" si="12">C19</f>
        <v>1018831</v>
      </c>
      <c r="D21" s="129">
        <f t="shared" si="12"/>
        <v>274336</v>
      </c>
      <c r="E21" s="129">
        <f t="shared" si="12"/>
        <v>271287</v>
      </c>
      <c r="F21" s="129">
        <f t="shared" si="12"/>
        <v>522937</v>
      </c>
      <c r="G21" s="129">
        <f t="shared" si="12"/>
        <v>653084</v>
      </c>
      <c r="H21" s="129">
        <f t="shared" si="12"/>
        <v>864030</v>
      </c>
      <c r="I21" s="129">
        <f t="shared" si="12"/>
        <v>825124</v>
      </c>
      <c r="J21" s="129">
        <f t="shared" si="12"/>
        <v>1463092</v>
      </c>
      <c r="K21" s="129">
        <f t="shared" si="12"/>
        <v>1046886</v>
      </c>
      <c r="L21" s="129">
        <f t="shared" si="12"/>
        <v>1354652</v>
      </c>
      <c r="M21" s="129">
        <f t="shared" si="12"/>
        <v>1707800</v>
      </c>
      <c r="N21" s="129">
        <f t="shared" si="12"/>
        <v>994073</v>
      </c>
      <c r="O21" s="129">
        <f t="shared" si="12"/>
        <v>744187</v>
      </c>
      <c r="P21" s="129">
        <f t="shared" si="12"/>
        <v>683561</v>
      </c>
      <c r="Q21" s="129">
        <f t="shared" si="12"/>
        <v>806971</v>
      </c>
      <c r="R21" s="136">
        <f t="shared" si="12"/>
        <v>763865</v>
      </c>
      <c r="S21" s="136">
        <f t="shared" si="12"/>
        <v>727514.17999999924</v>
      </c>
      <c r="T21" s="136">
        <f t="shared" si="12"/>
        <v>4750759.8599999957</v>
      </c>
      <c r="U21" s="136">
        <f t="shared" si="12"/>
        <v>2938587.1599999969</v>
      </c>
      <c r="V21" s="136">
        <f t="shared" si="12"/>
        <v>1332909.7300000058</v>
      </c>
      <c r="W21" s="136">
        <f t="shared" si="12"/>
        <v>1836713.0599999991</v>
      </c>
      <c r="X21" s="136">
        <f t="shared" si="12"/>
        <v>2016027.88</v>
      </c>
      <c r="Y21" s="136">
        <f t="shared" si="12"/>
        <v>5089318.8099999977</v>
      </c>
      <c r="Z21" s="136">
        <f t="shared" si="12"/>
        <v>4524495.4199999981</v>
      </c>
      <c r="AA21" s="136">
        <f t="shared" si="12"/>
        <v>5661818.0199999912</v>
      </c>
      <c r="AB21" s="136">
        <f t="shared" si="12"/>
        <v>3388857.950000002</v>
      </c>
      <c r="AC21" s="136">
        <f t="shared" si="12"/>
        <v>1747730.3399999968</v>
      </c>
      <c r="AD21" s="136">
        <f t="shared" si="12"/>
        <v>5241826.3099999959</v>
      </c>
      <c r="AE21" s="136">
        <f t="shared" si="12"/>
        <v>6736400.7799999975</v>
      </c>
      <c r="AF21" s="136">
        <f t="shared" si="12"/>
        <v>6343821.8899999969</v>
      </c>
      <c r="AG21" s="136">
        <f t="shared" si="12"/>
        <v>3932687.0700000105</v>
      </c>
      <c r="AH21" s="136">
        <f t="shared" si="12"/>
        <v>4405277.5799999954</v>
      </c>
      <c r="AI21" s="136">
        <f t="shared" ref="AI21:BC21" si="13">AI19</f>
        <v>3540984.4000000032</v>
      </c>
      <c r="AJ21" s="137">
        <f t="shared" si="13"/>
        <v>3954699.8000000073</v>
      </c>
      <c r="AK21" s="136">
        <f t="shared" si="13"/>
        <v>5969765.76000001</v>
      </c>
      <c r="AL21" s="136">
        <f t="shared" si="13"/>
        <v>3193252.2739999937</v>
      </c>
      <c r="AM21" s="136">
        <f t="shared" si="13"/>
        <v>2138429.8739999984</v>
      </c>
      <c r="AN21" s="136">
        <f t="shared" si="13"/>
        <v>1733781.8299999987</v>
      </c>
      <c r="AO21" s="136">
        <f t="shared" si="13"/>
        <v>4139406.2800000026</v>
      </c>
      <c r="AP21" s="136">
        <f t="shared" si="13"/>
        <v>2096413.1400000001</v>
      </c>
      <c r="AQ21" s="138">
        <f t="shared" si="13"/>
        <v>101436195.39799997</v>
      </c>
      <c r="AR21" s="136">
        <f t="shared" si="13"/>
        <v>2573875.6800000006</v>
      </c>
      <c r="AS21" s="136">
        <f t="shared" si="13"/>
        <v>4013611.8949816511</v>
      </c>
      <c r="AT21" s="136">
        <f t="shared" si="13"/>
        <v>2295556.5339332498</v>
      </c>
      <c r="AU21" s="136">
        <f t="shared" si="13"/>
        <v>2347879.040325</v>
      </c>
      <c r="AV21" s="136">
        <f t="shared" si="13"/>
        <v>1306385.2210500001</v>
      </c>
      <c r="AW21" s="136">
        <f t="shared" si="13"/>
        <v>727043.51492500002</v>
      </c>
      <c r="AX21" s="136">
        <f t="shared" si="13"/>
        <v>424026.11615000002</v>
      </c>
      <c r="AY21" s="136">
        <f t="shared" si="13"/>
        <v>175279.54079999999</v>
      </c>
      <c r="AZ21" s="136">
        <f t="shared" si="13"/>
        <v>46450.095077750011</v>
      </c>
      <c r="BA21" s="136">
        <f t="shared" si="13"/>
        <v>1087450</v>
      </c>
      <c r="BB21" s="139">
        <f t="shared" si="13"/>
        <v>14997557.637242651</v>
      </c>
      <c r="BC21" s="137">
        <f t="shared" si="13"/>
        <v>116433753.03524263</v>
      </c>
      <c r="BD21" s="139">
        <f>SUM(AE21:AJ21)</f>
        <v>28913871.520000011</v>
      </c>
      <c r="BE21" s="129">
        <f>SUM(AK21:AV21)</f>
        <v>133244552.92628989</v>
      </c>
      <c r="BF21" s="140">
        <f>+AQ21+BD21+BE21</f>
        <v>263594619.84428987</v>
      </c>
    </row>
    <row r="22" spans="1:58" ht="10.5" thickBot="1">
      <c r="A22" s="263"/>
      <c r="B22" s="264"/>
      <c r="C22" s="156"/>
      <c r="D22" s="157"/>
      <c r="E22" s="157"/>
      <c r="F22" s="157"/>
      <c r="G22" s="157"/>
      <c r="H22" s="157"/>
      <c r="I22" s="157"/>
      <c r="J22" s="157"/>
      <c r="K22" s="157"/>
      <c r="L22" s="157"/>
      <c r="M22" s="157"/>
      <c r="N22" s="157"/>
      <c r="O22" s="156"/>
      <c r="P22" s="157"/>
      <c r="Q22" s="156"/>
      <c r="R22" s="158"/>
      <c r="S22" s="158"/>
      <c r="T22" s="158"/>
      <c r="U22" s="158"/>
      <c r="V22" s="158"/>
      <c r="W22" s="158"/>
      <c r="X22" s="158"/>
      <c r="Y22" s="158"/>
      <c r="Z22" s="158"/>
      <c r="AA22" s="158"/>
      <c r="AB22" s="158"/>
      <c r="AC22" s="158"/>
      <c r="AD22" s="158"/>
      <c r="AE22" s="158"/>
      <c r="AF22" s="158"/>
      <c r="AG22" s="158"/>
      <c r="AH22" s="158"/>
      <c r="AI22" s="158"/>
      <c r="AJ22" s="159"/>
      <c r="AK22" s="158"/>
      <c r="AL22" s="158"/>
      <c r="AM22" s="158"/>
      <c r="AN22" s="158"/>
      <c r="AO22" s="158"/>
      <c r="AP22" s="158"/>
      <c r="AQ22" s="160"/>
      <c r="AR22" s="158"/>
      <c r="AS22" s="158"/>
      <c r="AT22" s="158"/>
      <c r="AU22" s="158"/>
      <c r="AV22" s="158"/>
      <c r="AW22" s="158"/>
      <c r="AX22" s="158"/>
      <c r="AY22" s="158"/>
      <c r="AZ22" s="158"/>
      <c r="BA22" s="158"/>
      <c r="BB22" s="141"/>
      <c r="BC22" s="159"/>
      <c r="BD22" s="154"/>
      <c r="BE22" s="95"/>
      <c r="BF22" s="109"/>
    </row>
    <row r="23" spans="1:58" ht="10.5" thickBot="1">
      <c r="A23" s="95"/>
      <c r="B23" s="88"/>
      <c r="C23" s="129"/>
      <c r="D23" s="120"/>
      <c r="E23" s="120"/>
      <c r="F23" s="120"/>
      <c r="G23" s="120"/>
      <c r="H23" s="120"/>
      <c r="I23" s="120"/>
      <c r="J23" s="120"/>
      <c r="K23" s="120"/>
      <c r="L23" s="120"/>
      <c r="M23" s="120"/>
      <c r="N23" s="120"/>
      <c r="O23" s="129"/>
      <c r="P23" s="120"/>
      <c r="Q23" s="129"/>
      <c r="R23" s="95"/>
      <c r="S23" s="95"/>
      <c r="T23" s="95"/>
      <c r="U23" s="95"/>
      <c r="V23" s="95"/>
      <c r="W23" s="95"/>
      <c r="X23" s="95"/>
      <c r="Y23" s="95"/>
      <c r="Z23" s="95"/>
      <c r="AA23" s="95"/>
      <c r="AB23" s="95"/>
      <c r="AC23" s="95"/>
      <c r="AD23" s="95"/>
      <c r="AE23" s="95"/>
      <c r="AF23" s="95"/>
      <c r="AG23" s="95"/>
      <c r="AH23" s="95"/>
      <c r="AI23" s="95"/>
      <c r="AJ23" s="111"/>
      <c r="AK23" s="95"/>
      <c r="AL23" s="95"/>
      <c r="AM23" s="95"/>
      <c r="AN23" s="95"/>
      <c r="AO23" s="95"/>
      <c r="AP23" s="95"/>
      <c r="AQ23" s="109"/>
      <c r="AR23" s="95"/>
      <c r="AS23" s="95"/>
      <c r="AT23" s="95"/>
      <c r="AU23" s="95"/>
      <c r="AV23" s="95"/>
      <c r="AW23" s="95"/>
      <c r="AX23" s="95"/>
      <c r="AY23" s="95"/>
      <c r="AZ23" s="95"/>
      <c r="BA23" s="95"/>
      <c r="BB23" s="110"/>
      <c r="BC23" s="111"/>
      <c r="BD23" s="147"/>
      <c r="BE23" s="148"/>
      <c r="BF23" s="149"/>
    </row>
    <row r="24" spans="1:58">
      <c r="A24" s="105"/>
      <c r="B24" s="150" t="s">
        <v>122</v>
      </c>
      <c r="C24" s="151"/>
      <c r="D24" s="152"/>
      <c r="E24" s="152"/>
      <c r="F24" s="152"/>
      <c r="G24" s="152"/>
      <c r="H24" s="152"/>
      <c r="I24" s="152"/>
      <c r="J24" s="152"/>
      <c r="K24" s="152"/>
      <c r="L24" s="152"/>
      <c r="M24" s="152"/>
      <c r="N24" s="152"/>
      <c r="O24" s="151"/>
      <c r="P24" s="152"/>
      <c r="Q24" s="151"/>
      <c r="R24" s="107"/>
      <c r="S24" s="107"/>
      <c r="T24" s="107"/>
      <c r="U24" s="107"/>
      <c r="V24" s="107"/>
      <c r="W24" s="107"/>
      <c r="X24" s="107"/>
      <c r="Y24" s="107"/>
      <c r="Z24" s="107"/>
      <c r="AA24" s="107"/>
      <c r="AB24" s="107"/>
      <c r="AC24" s="107"/>
      <c r="AD24" s="107"/>
      <c r="AE24" s="107"/>
      <c r="AF24" s="107"/>
      <c r="AG24" s="107"/>
      <c r="AH24" s="107"/>
      <c r="AI24" s="107"/>
      <c r="AJ24" s="108"/>
      <c r="AK24" s="107"/>
      <c r="AL24" s="107"/>
      <c r="AM24" s="107"/>
      <c r="AN24" s="107"/>
      <c r="AO24" s="107"/>
      <c r="AP24" s="107"/>
      <c r="AQ24" s="153"/>
      <c r="AR24" s="107"/>
      <c r="AS24" s="107"/>
      <c r="AT24" s="107"/>
      <c r="AU24" s="107"/>
      <c r="AV24" s="107"/>
      <c r="AW24" s="107"/>
      <c r="AX24" s="107"/>
      <c r="AY24" s="107"/>
      <c r="AZ24" s="107"/>
      <c r="BA24" s="107"/>
      <c r="BB24" s="105"/>
      <c r="BC24" s="108"/>
      <c r="BD24" s="154"/>
      <c r="BE24" s="95"/>
      <c r="BF24" s="109"/>
    </row>
    <row r="25" spans="1:58">
      <c r="A25" s="110" t="s">
        <v>4</v>
      </c>
      <c r="B25" s="88" t="s">
        <v>123</v>
      </c>
      <c r="C25" s="112">
        <v>875480</v>
      </c>
      <c r="D25" s="112">
        <v>199381</v>
      </c>
      <c r="E25" s="112">
        <v>206532</v>
      </c>
      <c r="F25" s="112">
        <v>434540</v>
      </c>
      <c r="G25" s="112">
        <v>580166</v>
      </c>
      <c r="H25" s="112">
        <v>777054</v>
      </c>
      <c r="I25" s="112">
        <v>701526</v>
      </c>
      <c r="J25" s="112">
        <v>1360287</v>
      </c>
      <c r="K25" s="112">
        <v>892566</v>
      </c>
      <c r="L25" s="112">
        <v>968252</v>
      </c>
      <c r="M25" s="112">
        <v>1513799</v>
      </c>
      <c r="N25" s="112">
        <v>699522</v>
      </c>
      <c r="O25" s="112">
        <v>491620</v>
      </c>
      <c r="P25" s="112">
        <v>446027</v>
      </c>
      <c r="Q25" s="112">
        <v>548150</v>
      </c>
      <c r="R25" s="112">
        <v>430514</v>
      </c>
      <c r="S25" s="112">
        <v>430030.03</v>
      </c>
      <c r="T25" s="112">
        <v>4461359.290000001</v>
      </c>
      <c r="U25" s="112">
        <v>2543510.7899999991</v>
      </c>
      <c r="V25" s="112">
        <v>923403.79999999981</v>
      </c>
      <c r="W25" s="112">
        <v>1380857.9899999998</v>
      </c>
      <c r="X25" s="112">
        <v>1613698.9300000004</v>
      </c>
      <c r="Y25" s="112">
        <v>4643199.1000000015</v>
      </c>
      <c r="Z25" s="112">
        <v>4291033.5799999991</v>
      </c>
      <c r="AA25" s="112">
        <v>5457465.0999999987</v>
      </c>
      <c r="AB25" s="112">
        <v>2926483.7399999984</v>
      </c>
      <c r="AC25" s="112">
        <v>1364835.6099999994</v>
      </c>
      <c r="AD25" s="112">
        <v>4766121.4999999991</v>
      </c>
      <c r="AE25" s="177">
        <v>6313997.5299999993</v>
      </c>
      <c r="AF25" s="177">
        <v>5941479.6000000034</v>
      </c>
      <c r="AG25" s="177">
        <v>3539073.870000001</v>
      </c>
      <c r="AH25" s="177">
        <v>3961716.4699999983</v>
      </c>
      <c r="AI25" s="177">
        <v>2927801.939999999</v>
      </c>
      <c r="AJ25" s="178">
        <v>3421235.29</v>
      </c>
      <c r="AK25" s="179">
        <v>5412232.8400000017</v>
      </c>
      <c r="AL25" s="179">
        <v>2398949.25</v>
      </c>
      <c r="AM25" s="179">
        <v>1496696.17</v>
      </c>
      <c r="AN25" s="179">
        <v>1246629.3199999991</v>
      </c>
      <c r="AO25" s="179">
        <v>3519974.5399999996</v>
      </c>
      <c r="AP25" s="179">
        <v>1720636.0500000007</v>
      </c>
      <c r="AQ25" s="113">
        <f>SUM(C25:AP25)</f>
        <v>87827838.329999998</v>
      </c>
      <c r="AR25" s="180">
        <v>2140751.7050000001</v>
      </c>
      <c r="AS25" s="180">
        <v>3257907.0664614323</v>
      </c>
      <c r="AT25" s="180">
        <v>2108967.085</v>
      </c>
      <c r="AU25" s="180">
        <v>2159068.5</v>
      </c>
      <c r="AV25" s="180">
        <v>1201329</v>
      </c>
      <c r="AW25" s="180">
        <v>668576.5</v>
      </c>
      <c r="AX25" s="180">
        <v>389927</v>
      </c>
      <c r="AY25" s="180">
        <v>161184</v>
      </c>
      <c r="AZ25" s="180">
        <v>42714.695000000007</v>
      </c>
      <c r="BA25" s="180">
        <v>1000000</v>
      </c>
      <c r="BB25" s="115">
        <f>SUM(AR25:BA25)</f>
        <v>13130425.551461432</v>
      </c>
      <c r="BC25" s="116">
        <f>AQ25+BB25</f>
        <v>100958263.88146143</v>
      </c>
      <c r="BD25" s="117">
        <f>SUM(AE25:AJ25)</f>
        <v>26105304.699999999</v>
      </c>
      <c r="BE25" s="118">
        <f>SUM(AK25:AV25)</f>
        <v>114490979.85646142</v>
      </c>
      <c r="BF25" s="119">
        <f>+AQ25+BD25+BE25</f>
        <v>228424122.88646144</v>
      </c>
    </row>
    <row r="26" spans="1:58">
      <c r="A26" s="110" t="s">
        <v>4</v>
      </c>
      <c r="B26" s="88" t="s">
        <v>114</v>
      </c>
      <c r="C26" s="112">
        <v>139050</v>
      </c>
      <c r="D26" s="112">
        <v>71612</v>
      </c>
      <c r="E26" s="112">
        <v>60524</v>
      </c>
      <c r="F26" s="112">
        <v>83001</v>
      </c>
      <c r="G26" s="112">
        <v>66791</v>
      </c>
      <c r="H26" s="112">
        <v>78310</v>
      </c>
      <c r="I26" s="112">
        <v>111800</v>
      </c>
      <c r="J26" s="112">
        <v>90633</v>
      </c>
      <c r="K26" s="112">
        <v>131536</v>
      </c>
      <c r="L26" s="112">
        <v>357896</v>
      </c>
      <c r="M26" s="112">
        <v>158275</v>
      </c>
      <c r="N26" s="112">
        <v>251988</v>
      </c>
      <c r="O26" s="112">
        <v>209040</v>
      </c>
      <c r="P26" s="112">
        <v>193579</v>
      </c>
      <c r="Q26" s="112">
        <v>208864</v>
      </c>
      <c r="R26" s="112">
        <v>282682</v>
      </c>
      <c r="S26" s="112">
        <v>242713.29</v>
      </c>
      <c r="T26" s="112">
        <v>231720.58</v>
      </c>
      <c r="U26" s="112">
        <v>299436.75</v>
      </c>
      <c r="V26" s="112">
        <v>293315.87</v>
      </c>
      <c r="W26" s="112">
        <v>324590.26999999996</v>
      </c>
      <c r="X26" s="112">
        <v>262412.70999999996</v>
      </c>
      <c r="Y26" s="112">
        <v>291691.85000000003</v>
      </c>
      <c r="Z26" s="112">
        <v>275277.24</v>
      </c>
      <c r="AA26" s="112">
        <v>139239.91</v>
      </c>
      <c r="AB26" s="112">
        <v>387597.88</v>
      </c>
      <c r="AC26" s="112">
        <v>300330.03999999998</v>
      </c>
      <c r="AD26" s="112">
        <v>385246.36</v>
      </c>
      <c r="AE26" s="177">
        <v>326242.80999999994</v>
      </c>
      <c r="AF26" s="177">
        <v>296158.09000000008</v>
      </c>
      <c r="AG26" s="177">
        <v>277476.34999999998</v>
      </c>
      <c r="AH26" s="177">
        <v>324181.29000000004</v>
      </c>
      <c r="AI26" s="177">
        <v>486746.44000000006</v>
      </c>
      <c r="AJ26" s="178">
        <v>396212.37</v>
      </c>
      <c r="AK26" s="179">
        <v>416502.60000000009</v>
      </c>
      <c r="AL26" s="179">
        <v>437163.51999999996</v>
      </c>
      <c r="AM26" s="179">
        <v>487616.84</v>
      </c>
      <c r="AN26" s="179">
        <v>353545.99999999994</v>
      </c>
      <c r="AO26" s="179">
        <v>475563.84999999992</v>
      </c>
      <c r="AP26" s="179">
        <v>219835.5</v>
      </c>
      <c r="AQ26" s="113">
        <f>SUM(C26:AP26)</f>
        <v>10426399.41</v>
      </c>
      <c r="AR26" s="180">
        <v>100592.80999999959</v>
      </c>
      <c r="AS26" s="180">
        <v>284724.47296205227</v>
      </c>
      <c r="AT26" s="180">
        <v>186589.44893324998</v>
      </c>
      <c r="AU26" s="180">
        <v>188810.54032500001</v>
      </c>
      <c r="AV26" s="180">
        <v>105056.22105000001</v>
      </c>
      <c r="AW26" s="180">
        <v>58467.014924999996</v>
      </c>
      <c r="AX26" s="180">
        <v>34099.116150000002</v>
      </c>
      <c r="AY26" s="180">
        <v>14095.540799999999</v>
      </c>
      <c r="AZ26" s="180">
        <v>3735.4000777500005</v>
      </c>
      <c r="BA26" s="180">
        <v>87450</v>
      </c>
      <c r="BB26" s="115">
        <f>SUM(AR26:BA26)</f>
        <v>1063620.5652230519</v>
      </c>
      <c r="BC26" s="116">
        <f>AQ26+BB26</f>
        <v>11490019.975223051</v>
      </c>
      <c r="BD26" s="117">
        <f>SUM(AE26:AJ26)</f>
        <v>2107017.35</v>
      </c>
      <c r="BE26" s="118">
        <f>SUM(AK26:AV26)</f>
        <v>13682401.213270303</v>
      </c>
      <c r="BF26" s="119">
        <f>+AQ26+BD26+BE26</f>
        <v>26215817.973270305</v>
      </c>
    </row>
    <row r="27" spans="1:58">
      <c r="A27" s="110" t="s">
        <v>4</v>
      </c>
      <c r="B27" s="88" t="s">
        <v>116</v>
      </c>
      <c r="C27" s="112">
        <v>591</v>
      </c>
      <c r="D27" s="112">
        <v>2569</v>
      </c>
      <c r="E27" s="112">
        <v>5111</v>
      </c>
      <c r="F27" s="112">
        <v>6652</v>
      </c>
      <c r="G27" s="112">
        <v>5142</v>
      </c>
      <c r="H27" s="112">
        <v>9789</v>
      </c>
      <c r="I27" s="112">
        <v>12502</v>
      </c>
      <c r="J27" s="112">
        <v>12793</v>
      </c>
      <c r="K27" s="112">
        <v>15547</v>
      </c>
      <c r="L27" s="112">
        <v>6819</v>
      </c>
      <c r="M27" s="112">
        <v>8872</v>
      </c>
      <c r="N27" s="112">
        <v>21889</v>
      </c>
      <c r="O27" s="112">
        <v>47032</v>
      </c>
      <c r="P27" s="112">
        <v>16083</v>
      </c>
      <c r="Q27" s="112">
        <v>28168</v>
      </c>
      <c r="R27" s="112">
        <v>51946</v>
      </c>
      <c r="S27" s="112">
        <v>72381.119999999995</v>
      </c>
      <c r="T27" s="112">
        <v>84017.18</v>
      </c>
      <c r="U27" s="112">
        <v>91626.31</v>
      </c>
      <c r="V27" s="112">
        <v>62669.89</v>
      </c>
      <c r="W27" s="112">
        <v>84072.33</v>
      </c>
      <c r="X27" s="112">
        <v>136401.22</v>
      </c>
      <c r="Y27" s="112">
        <v>155017.17000000001</v>
      </c>
      <c r="Z27" s="112">
        <v>176547.33</v>
      </c>
      <c r="AA27" s="112">
        <v>199158.07</v>
      </c>
      <c r="AB27" s="112">
        <v>219123.14</v>
      </c>
      <c r="AC27" s="112">
        <v>250079.53</v>
      </c>
      <c r="AD27" s="112">
        <v>264508.19</v>
      </c>
      <c r="AE27" s="177">
        <v>291111.7</v>
      </c>
      <c r="AF27" s="177">
        <v>325311.75</v>
      </c>
      <c r="AG27" s="177">
        <v>352816.37</v>
      </c>
      <c r="AH27" s="177">
        <v>391007.32</v>
      </c>
      <c r="AI27" s="177">
        <v>365550.68</v>
      </c>
      <c r="AJ27" s="178">
        <v>364868.09</v>
      </c>
      <c r="AK27" s="179">
        <v>479327.04</v>
      </c>
      <c r="AL27" s="179">
        <v>510108.84</v>
      </c>
      <c r="AM27" s="179">
        <v>532075.11</v>
      </c>
      <c r="AN27" s="179">
        <v>543360.22</v>
      </c>
      <c r="AO27" s="179">
        <v>546487.35</v>
      </c>
      <c r="AP27" s="179">
        <v>557574.94000000006</v>
      </c>
      <c r="AQ27" s="113">
        <f>SUM(C27:AP27)</f>
        <v>7306705.8899999997</v>
      </c>
      <c r="AR27" s="180">
        <v>332531.16500000097</v>
      </c>
      <c r="AS27" s="180">
        <v>470980.35555816669</v>
      </c>
      <c r="AT27" s="180">
        <v>0</v>
      </c>
      <c r="AU27" s="180">
        <v>0</v>
      </c>
      <c r="AV27" s="180">
        <v>0</v>
      </c>
      <c r="AW27" s="180">
        <v>0</v>
      </c>
      <c r="AX27" s="180">
        <v>0</v>
      </c>
      <c r="AY27" s="180">
        <v>0</v>
      </c>
      <c r="AZ27" s="180">
        <v>0</v>
      </c>
      <c r="BA27" s="180">
        <v>0</v>
      </c>
      <c r="BB27" s="115">
        <f>SUM(AR27:BA27)</f>
        <v>803511.52055816771</v>
      </c>
      <c r="BC27" s="116">
        <f>AQ27+BB27</f>
        <v>8110217.4105581678</v>
      </c>
      <c r="BD27" s="117">
        <f>SUM(AE27:AJ27)</f>
        <v>2090665.91</v>
      </c>
      <c r="BE27" s="118">
        <f>SUM(AK27:AV27)</f>
        <v>11279150.910558168</v>
      </c>
      <c r="BF27" s="119">
        <f>+AQ27+BD27+BE27</f>
        <v>20676522.710558169</v>
      </c>
    </row>
    <row r="28" spans="1:58" s="155" customFormat="1">
      <c r="A28" s="110" t="s">
        <v>4</v>
      </c>
      <c r="B28" s="121" t="s">
        <v>124</v>
      </c>
      <c r="C28" s="122">
        <f t="shared" ref="C28:AH28" si="14">SUM(C25:C27)</f>
        <v>1015121</v>
      </c>
      <c r="D28" s="122">
        <f t="shared" si="14"/>
        <v>273562</v>
      </c>
      <c r="E28" s="122">
        <f t="shared" si="14"/>
        <v>272167</v>
      </c>
      <c r="F28" s="122">
        <f t="shared" si="14"/>
        <v>524193</v>
      </c>
      <c r="G28" s="122">
        <f t="shared" si="14"/>
        <v>652099</v>
      </c>
      <c r="H28" s="122">
        <f t="shared" si="14"/>
        <v>865153</v>
      </c>
      <c r="I28" s="122">
        <f t="shared" si="14"/>
        <v>825828</v>
      </c>
      <c r="J28" s="122">
        <f t="shared" si="14"/>
        <v>1463713</v>
      </c>
      <c r="K28" s="122">
        <f t="shared" si="14"/>
        <v>1039649</v>
      </c>
      <c r="L28" s="122">
        <f t="shared" si="14"/>
        <v>1332967</v>
      </c>
      <c r="M28" s="122">
        <f t="shared" si="14"/>
        <v>1680946</v>
      </c>
      <c r="N28" s="122">
        <f t="shared" si="14"/>
        <v>973399</v>
      </c>
      <c r="O28" s="122">
        <f t="shared" si="14"/>
        <v>747692</v>
      </c>
      <c r="P28" s="122">
        <f t="shared" si="14"/>
        <v>655689</v>
      </c>
      <c r="Q28" s="122">
        <f t="shared" si="14"/>
        <v>785182</v>
      </c>
      <c r="R28" s="122">
        <f t="shared" si="14"/>
        <v>765142</v>
      </c>
      <c r="S28" s="122">
        <f t="shared" si="14"/>
        <v>745124.44000000006</v>
      </c>
      <c r="T28" s="122">
        <f t="shared" si="14"/>
        <v>4777097.0500000007</v>
      </c>
      <c r="U28" s="122">
        <f t="shared" si="14"/>
        <v>2934573.8499999992</v>
      </c>
      <c r="V28" s="122">
        <f t="shared" si="14"/>
        <v>1279389.5599999998</v>
      </c>
      <c r="W28" s="122">
        <f t="shared" si="14"/>
        <v>1789520.5899999999</v>
      </c>
      <c r="X28" s="122">
        <f t="shared" si="14"/>
        <v>2012512.8600000003</v>
      </c>
      <c r="Y28" s="122">
        <f t="shared" si="14"/>
        <v>5089908.120000001</v>
      </c>
      <c r="Z28" s="122">
        <f t="shared" si="14"/>
        <v>4742858.1499999994</v>
      </c>
      <c r="AA28" s="122">
        <f t="shared" si="14"/>
        <v>5795863.0799999991</v>
      </c>
      <c r="AB28" s="122">
        <f t="shared" si="14"/>
        <v>3533204.7599999984</v>
      </c>
      <c r="AC28" s="122">
        <f t="shared" si="14"/>
        <v>1915245.1799999995</v>
      </c>
      <c r="AD28" s="122">
        <f t="shared" si="14"/>
        <v>5415876.0499999998</v>
      </c>
      <c r="AE28" s="122">
        <f t="shared" si="14"/>
        <v>6931352.0399999991</v>
      </c>
      <c r="AF28" s="122">
        <f t="shared" si="14"/>
        <v>6562949.4400000032</v>
      </c>
      <c r="AG28" s="122">
        <f t="shared" si="14"/>
        <v>4169366.5900000012</v>
      </c>
      <c r="AH28" s="122">
        <f t="shared" si="14"/>
        <v>4676905.0799999982</v>
      </c>
      <c r="AI28" s="122">
        <f t="shared" ref="AI28:BC28" si="15">SUM(AI25:AI27)</f>
        <v>3780099.0599999991</v>
      </c>
      <c r="AJ28" s="123">
        <f t="shared" si="15"/>
        <v>4182315.75</v>
      </c>
      <c r="AK28" s="122">
        <f t="shared" si="15"/>
        <v>6308062.4800000014</v>
      </c>
      <c r="AL28" s="122">
        <f t="shared" si="15"/>
        <v>3346221.61</v>
      </c>
      <c r="AM28" s="122">
        <f t="shared" si="15"/>
        <v>2516388.12</v>
      </c>
      <c r="AN28" s="122">
        <f t="shared" si="15"/>
        <v>2143535.5399999991</v>
      </c>
      <c r="AO28" s="122">
        <f t="shared" si="15"/>
        <v>4542025.7399999993</v>
      </c>
      <c r="AP28" s="122">
        <f t="shared" si="15"/>
        <v>2498046.4900000007</v>
      </c>
      <c r="AQ28" s="124">
        <f t="shared" si="15"/>
        <v>105560943.63</v>
      </c>
      <c r="AR28" s="122">
        <f t="shared" si="15"/>
        <v>2573875.6800000006</v>
      </c>
      <c r="AS28" s="122">
        <f t="shared" si="15"/>
        <v>4013611.8949816511</v>
      </c>
      <c r="AT28" s="122">
        <f t="shared" si="15"/>
        <v>2295556.5339332498</v>
      </c>
      <c r="AU28" s="122">
        <f t="shared" si="15"/>
        <v>2347879.040325</v>
      </c>
      <c r="AV28" s="122">
        <f t="shared" si="15"/>
        <v>1306385.2210500001</v>
      </c>
      <c r="AW28" s="122">
        <f t="shared" si="15"/>
        <v>727043.51492500002</v>
      </c>
      <c r="AX28" s="122">
        <f t="shared" si="15"/>
        <v>424026.11615000002</v>
      </c>
      <c r="AY28" s="122">
        <f t="shared" si="15"/>
        <v>175279.54079999999</v>
      </c>
      <c r="AZ28" s="122">
        <f t="shared" si="15"/>
        <v>46450.095077750011</v>
      </c>
      <c r="BA28" s="122">
        <f t="shared" si="15"/>
        <v>1087450</v>
      </c>
      <c r="BB28" s="125">
        <f t="shared" si="15"/>
        <v>14997557.637242651</v>
      </c>
      <c r="BC28" s="123">
        <f t="shared" si="15"/>
        <v>120558501.26724264</v>
      </c>
      <c r="BD28" s="125">
        <f>SUM(BD22:BD27)</f>
        <v>30302987.960000001</v>
      </c>
      <c r="BE28" s="122">
        <f>SUM(BE22:BE27)</f>
        <v>139452531.98028991</v>
      </c>
      <c r="BF28" s="126">
        <f>+AQ28+BD28+BE28</f>
        <v>275316463.57028991</v>
      </c>
    </row>
    <row r="29" spans="1:58" s="162" customFormat="1">
      <c r="A29" s="110" t="s">
        <v>4</v>
      </c>
      <c r="B29" s="161"/>
      <c r="C29" s="136"/>
      <c r="D29" s="136"/>
      <c r="E29" s="136"/>
      <c r="F29" s="136"/>
      <c r="G29" s="136"/>
      <c r="H29" s="136"/>
      <c r="I29" s="136"/>
      <c r="J29" s="136"/>
      <c r="K29" s="136"/>
      <c r="L29" s="136"/>
      <c r="M29" s="266"/>
      <c r="N29" s="267"/>
      <c r="O29" s="267"/>
      <c r="P29" s="267"/>
      <c r="Q29" s="136"/>
      <c r="R29" s="136"/>
      <c r="S29" s="136"/>
      <c r="T29" s="136"/>
      <c r="U29" s="136"/>
      <c r="V29" s="136"/>
      <c r="W29" s="136"/>
      <c r="X29" s="136"/>
      <c r="Y29" s="136"/>
      <c r="Z29" s="136"/>
      <c r="AA29" s="136"/>
      <c r="AB29" s="136"/>
      <c r="AC29" s="136"/>
      <c r="AD29" s="136"/>
      <c r="AE29" s="136"/>
      <c r="AF29" s="136"/>
      <c r="AG29" s="136"/>
      <c r="AH29" s="136"/>
      <c r="AI29" s="136"/>
      <c r="AJ29" s="137"/>
      <c r="AK29" s="136"/>
      <c r="AL29" s="136"/>
      <c r="AM29" s="136"/>
      <c r="AN29" s="136"/>
      <c r="AO29" s="136"/>
      <c r="AP29" s="136"/>
      <c r="AQ29" s="138"/>
      <c r="AR29" s="136"/>
      <c r="AS29" s="136"/>
      <c r="AT29" s="136"/>
      <c r="AU29" s="136"/>
      <c r="AV29" s="136"/>
      <c r="AW29" s="136"/>
      <c r="AX29" s="136"/>
      <c r="AY29" s="136"/>
      <c r="AZ29" s="136"/>
      <c r="BA29" s="136"/>
      <c r="BB29" s="139"/>
      <c r="BC29" s="137"/>
      <c r="BD29" s="154"/>
      <c r="BE29" s="134"/>
      <c r="BF29" s="135"/>
    </row>
    <row r="30" spans="1:58" s="162" customFormat="1" ht="9.75" customHeight="1">
      <c r="A30" s="261" t="s">
        <v>125</v>
      </c>
      <c r="B30" s="262"/>
      <c r="C30" s="136">
        <f t="shared" ref="C30:AH30" si="16">C28</f>
        <v>1015121</v>
      </c>
      <c r="D30" s="136">
        <f t="shared" si="16"/>
        <v>273562</v>
      </c>
      <c r="E30" s="136">
        <f t="shared" si="16"/>
        <v>272167</v>
      </c>
      <c r="F30" s="136">
        <f t="shared" si="16"/>
        <v>524193</v>
      </c>
      <c r="G30" s="136">
        <f t="shared" si="16"/>
        <v>652099</v>
      </c>
      <c r="H30" s="136">
        <f t="shared" si="16"/>
        <v>865153</v>
      </c>
      <c r="I30" s="136">
        <f t="shared" si="16"/>
        <v>825828</v>
      </c>
      <c r="J30" s="136">
        <f t="shared" si="16"/>
        <v>1463713</v>
      </c>
      <c r="K30" s="136">
        <f t="shared" si="16"/>
        <v>1039649</v>
      </c>
      <c r="L30" s="136">
        <f t="shared" si="16"/>
        <v>1332967</v>
      </c>
      <c r="M30" s="136">
        <f t="shared" si="16"/>
        <v>1680946</v>
      </c>
      <c r="N30" s="136">
        <f t="shared" si="16"/>
        <v>973399</v>
      </c>
      <c r="O30" s="136">
        <f t="shared" si="16"/>
        <v>747692</v>
      </c>
      <c r="P30" s="136">
        <f t="shared" si="16"/>
        <v>655689</v>
      </c>
      <c r="Q30" s="136">
        <f t="shared" si="16"/>
        <v>785182</v>
      </c>
      <c r="R30" s="136">
        <f t="shared" si="16"/>
        <v>765142</v>
      </c>
      <c r="S30" s="136">
        <f t="shared" si="16"/>
        <v>745124.44000000006</v>
      </c>
      <c r="T30" s="136">
        <f t="shared" si="16"/>
        <v>4777097.0500000007</v>
      </c>
      <c r="U30" s="136">
        <f t="shared" si="16"/>
        <v>2934573.8499999992</v>
      </c>
      <c r="V30" s="136">
        <f t="shared" si="16"/>
        <v>1279389.5599999998</v>
      </c>
      <c r="W30" s="136">
        <f t="shared" si="16"/>
        <v>1789520.5899999999</v>
      </c>
      <c r="X30" s="136">
        <f t="shared" si="16"/>
        <v>2012512.8600000003</v>
      </c>
      <c r="Y30" s="136">
        <f t="shared" si="16"/>
        <v>5089908.120000001</v>
      </c>
      <c r="Z30" s="136">
        <f t="shared" si="16"/>
        <v>4742858.1499999994</v>
      </c>
      <c r="AA30" s="136">
        <f t="shared" si="16"/>
        <v>5795863.0799999991</v>
      </c>
      <c r="AB30" s="136">
        <f t="shared" si="16"/>
        <v>3533204.7599999984</v>
      </c>
      <c r="AC30" s="136">
        <f t="shared" si="16"/>
        <v>1915245.1799999995</v>
      </c>
      <c r="AD30" s="136">
        <f t="shared" si="16"/>
        <v>5415876.0499999998</v>
      </c>
      <c r="AE30" s="136">
        <f t="shared" si="16"/>
        <v>6931352.0399999991</v>
      </c>
      <c r="AF30" s="136">
        <f t="shared" si="16"/>
        <v>6562949.4400000032</v>
      </c>
      <c r="AG30" s="136">
        <f t="shared" si="16"/>
        <v>4169366.5900000012</v>
      </c>
      <c r="AH30" s="136">
        <f t="shared" si="16"/>
        <v>4676905.0799999982</v>
      </c>
      <c r="AI30" s="136">
        <f t="shared" ref="AI30:BC30" si="17">AI28</f>
        <v>3780099.0599999991</v>
      </c>
      <c r="AJ30" s="137">
        <f t="shared" si="17"/>
        <v>4182315.75</v>
      </c>
      <c r="AK30" s="136">
        <f t="shared" si="17"/>
        <v>6308062.4800000014</v>
      </c>
      <c r="AL30" s="136">
        <f t="shared" si="17"/>
        <v>3346221.61</v>
      </c>
      <c r="AM30" s="136">
        <f t="shared" si="17"/>
        <v>2516388.12</v>
      </c>
      <c r="AN30" s="136">
        <f t="shared" si="17"/>
        <v>2143535.5399999991</v>
      </c>
      <c r="AO30" s="136">
        <f t="shared" si="17"/>
        <v>4542025.7399999993</v>
      </c>
      <c r="AP30" s="136">
        <f t="shared" si="17"/>
        <v>2498046.4900000007</v>
      </c>
      <c r="AQ30" s="138">
        <f t="shared" si="17"/>
        <v>105560943.63</v>
      </c>
      <c r="AR30" s="136">
        <f t="shared" si="17"/>
        <v>2573875.6800000006</v>
      </c>
      <c r="AS30" s="136">
        <f t="shared" si="17"/>
        <v>4013611.8949816511</v>
      </c>
      <c r="AT30" s="136">
        <f t="shared" si="17"/>
        <v>2295556.5339332498</v>
      </c>
      <c r="AU30" s="136">
        <f t="shared" si="17"/>
        <v>2347879.040325</v>
      </c>
      <c r="AV30" s="136">
        <f t="shared" si="17"/>
        <v>1306385.2210500001</v>
      </c>
      <c r="AW30" s="136">
        <f t="shared" si="17"/>
        <v>727043.51492500002</v>
      </c>
      <c r="AX30" s="136">
        <f t="shared" si="17"/>
        <v>424026.11615000002</v>
      </c>
      <c r="AY30" s="136">
        <f t="shared" si="17"/>
        <v>175279.54079999999</v>
      </c>
      <c r="AZ30" s="136">
        <f t="shared" si="17"/>
        <v>46450.095077750011</v>
      </c>
      <c r="BA30" s="136">
        <f t="shared" si="17"/>
        <v>1087450</v>
      </c>
      <c r="BB30" s="139">
        <f t="shared" si="17"/>
        <v>14997557.637242651</v>
      </c>
      <c r="BC30" s="137">
        <f t="shared" si="17"/>
        <v>120558501.26724264</v>
      </c>
      <c r="BD30" s="139">
        <f>SUM(AE30:AJ30)</f>
        <v>30302987.960000001</v>
      </c>
      <c r="BE30" s="129">
        <f>SUM(AK30:AV30)</f>
        <v>139452531.98028988</v>
      </c>
      <c r="BF30" s="140">
        <f>+AQ30+BD30+BE30</f>
        <v>275316463.57028985</v>
      </c>
    </row>
    <row r="31" spans="1:58" s="162" customFormat="1" ht="10.5" thickBot="1">
      <c r="A31" s="263"/>
      <c r="B31" s="264"/>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63"/>
      <c r="AK31" s="143"/>
      <c r="AL31" s="143"/>
      <c r="AM31" s="143"/>
      <c r="AN31" s="143"/>
      <c r="AO31" s="143"/>
      <c r="AP31" s="143"/>
      <c r="AQ31" s="164"/>
      <c r="AR31" s="143"/>
      <c r="AS31" s="143"/>
      <c r="AT31" s="143"/>
      <c r="AU31" s="143"/>
      <c r="AV31" s="143"/>
      <c r="AW31" s="143"/>
      <c r="AX31" s="143"/>
      <c r="AY31" s="143"/>
      <c r="AZ31" s="143"/>
      <c r="BA31" s="143"/>
      <c r="BB31" s="165"/>
      <c r="BC31" s="163"/>
      <c r="BD31" s="139"/>
      <c r="BF31" s="166"/>
    </row>
    <row r="32" spans="1:58" s="162" customFormat="1" ht="10.5" thickBot="1">
      <c r="A32" s="95"/>
      <c r="B32" s="88"/>
      <c r="C32" s="136"/>
      <c r="D32" s="136"/>
      <c r="E32" s="136"/>
      <c r="F32" s="136"/>
      <c r="G32" s="136"/>
      <c r="H32" s="136"/>
      <c r="I32" s="136"/>
      <c r="J32" s="136"/>
      <c r="K32" s="136"/>
      <c r="L32" s="136"/>
      <c r="M32" s="136"/>
      <c r="N32" s="136"/>
      <c r="O32" s="136"/>
      <c r="P32" s="136"/>
      <c r="Q32" s="167"/>
      <c r="R32" s="136"/>
      <c r="S32" s="136"/>
      <c r="T32" s="136"/>
      <c r="U32" s="136"/>
      <c r="V32" s="136"/>
      <c r="W32" s="136"/>
      <c r="X32" s="136"/>
      <c r="Y32" s="136"/>
      <c r="Z32" s="136"/>
      <c r="AA32" s="136"/>
      <c r="AB32" s="136"/>
      <c r="AC32" s="136"/>
      <c r="AD32" s="136"/>
      <c r="AE32" s="136"/>
      <c r="AF32" s="136"/>
      <c r="AG32" s="136"/>
      <c r="AH32" s="136"/>
      <c r="AI32" s="136"/>
      <c r="AJ32" s="137"/>
      <c r="AK32" s="136"/>
      <c r="AL32" s="136"/>
      <c r="AM32" s="136"/>
      <c r="AN32" s="136"/>
      <c r="AO32" s="136"/>
      <c r="AP32" s="136"/>
      <c r="AQ32" s="138"/>
      <c r="AR32" s="136"/>
      <c r="AS32" s="136"/>
      <c r="AT32" s="136"/>
      <c r="AU32" s="136"/>
      <c r="AV32" s="136"/>
      <c r="AW32" s="136"/>
      <c r="AX32" s="136"/>
      <c r="AY32" s="136"/>
      <c r="AZ32" s="136"/>
      <c r="BA32" s="136"/>
      <c r="BB32" s="139"/>
      <c r="BC32" s="137"/>
      <c r="BD32" s="147"/>
      <c r="BE32" s="148"/>
      <c r="BF32" s="149"/>
    </row>
    <row r="33" spans="1:58">
      <c r="A33" s="105"/>
      <c r="B33" s="150" t="s">
        <v>126</v>
      </c>
      <c r="C33" s="151"/>
      <c r="D33" s="152"/>
      <c r="E33" s="152"/>
      <c r="F33" s="152"/>
      <c r="G33" s="152"/>
      <c r="H33" s="152"/>
      <c r="I33" s="152"/>
      <c r="J33" s="152"/>
      <c r="K33" s="152"/>
      <c r="L33" s="152"/>
      <c r="M33" s="152"/>
      <c r="N33" s="152"/>
      <c r="O33" s="151"/>
      <c r="P33" s="152"/>
      <c r="Q33" s="151"/>
      <c r="R33" s="107"/>
      <c r="S33" s="107"/>
      <c r="T33" s="107"/>
      <c r="U33" s="107"/>
      <c r="V33" s="107"/>
      <c r="W33" s="107"/>
      <c r="X33" s="107"/>
      <c r="Y33" s="107"/>
      <c r="Z33" s="107"/>
      <c r="AA33" s="107"/>
      <c r="AB33" s="107"/>
      <c r="AC33" s="107"/>
      <c r="AD33" s="107"/>
      <c r="AE33" s="107"/>
      <c r="AF33" s="107"/>
      <c r="AG33" s="107"/>
      <c r="AH33" s="107"/>
      <c r="AI33" s="107"/>
      <c r="AJ33" s="108"/>
      <c r="AK33" s="107"/>
      <c r="AL33" s="107"/>
      <c r="AM33" s="107"/>
      <c r="AN33" s="107"/>
      <c r="AO33" s="107"/>
      <c r="AP33" s="107"/>
      <c r="AQ33" s="153"/>
      <c r="AR33" s="107"/>
      <c r="AS33" s="107"/>
      <c r="AT33" s="107"/>
      <c r="AU33" s="107"/>
      <c r="AV33" s="107"/>
      <c r="AW33" s="107"/>
      <c r="AX33" s="107"/>
      <c r="AY33" s="107"/>
      <c r="AZ33" s="107"/>
      <c r="BA33" s="107"/>
      <c r="BB33" s="105"/>
      <c r="BC33" s="108"/>
      <c r="BD33" s="154"/>
      <c r="BE33" s="95"/>
      <c r="BF33" s="109"/>
    </row>
    <row r="34" spans="1:58">
      <c r="A34" s="110" t="s">
        <v>4</v>
      </c>
      <c r="B34" s="88" t="s">
        <v>127</v>
      </c>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68"/>
      <c r="AF34" s="168"/>
      <c r="AG34" s="168"/>
      <c r="AH34" s="168"/>
      <c r="AI34" s="168"/>
      <c r="AJ34" s="169"/>
      <c r="AK34" s="114"/>
      <c r="AL34" s="114"/>
      <c r="AM34" s="114"/>
      <c r="AN34" s="114"/>
      <c r="AO34" s="114"/>
      <c r="AP34" s="114"/>
      <c r="AQ34" s="170">
        <f>SUM(C34:AP34)</f>
        <v>0</v>
      </c>
      <c r="AR34" s="114"/>
      <c r="AS34" s="114"/>
      <c r="AT34" s="114"/>
      <c r="AU34" s="114"/>
      <c r="AV34" s="114"/>
      <c r="AW34" s="114"/>
      <c r="AX34" s="114"/>
      <c r="AY34" s="114"/>
      <c r="AZ34" s="114"/>
      <c r="BA34" s="114"/>
      <c r="BB34" s="115">
        <f>SUM(AE34:BA34)</f>
        <v>0</v>
      </c>
      <c r="BC34" s="116">
        <f>AQ34+BB34</f>
        <v>0</v>
      </c>
      <c r="BD34" s="117">
        <f>SUM(AE34:AJ34)</f>
        <v>0</v>
      </c>
      <c r="BE34" s="118">
        <f>SUM(AK34:AV34)</f>
        <v>0</v>
      </c>
      <c r="BF34" s="119">
        <f>+AQ34+BD34+BE34</f>
        <v>0</v>
      </c>
    </row>
    <row r="35" spans="1:58">
      <c r="A35" s="110" t="s">
        <v>4</v>
      </c>
      <c r="B35" s="88" t="s">
        <v>113</v>
      </c>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68"/>
      <c r="AF35" s="168"/>
      <c r="AG35" s="168"/>
      <c r="AH35" s="168"/>
      <c r="AI35" s="168"/>
      <c r="AJ35" s="169"/>
      <c r="AK35" s="114"/>
      <c r="AL35" s="114"/>
      <c r="AM35" s="114"/>
      <c r="AN35" s="114"/>
      <c r="AO35" s="114"/>
      <c r="AP35" s="114"/>
      <c r="AQ35" s="170">
        <f>SUM(C35:AP35)</f>
        <v>0</v>
      </c>
      <c r="AR35" s="114"/>
      <c r="AS35" s="114"/>
      <c r="AT35" s="114"/>
      <c r="AU35" s="114"/>
      <c r="AV35" s="114"/>
      <c r="AW35" s="114"/>
      <c r="AX35" s="114"/>
      <c r="AY35" s="114"/>
      <c r="AZ35" s="114"/>
      <c r="BA35" s="114"/>
      <c r="BB35" s="115">
        <f>SUM(AE35:BA35)</f>
        <v>0</v>
      </c>
      <c r="BC35" s="116">
        <f>AQ35+BB35</f>
        <v>0</v>
      </c>
      <c r="BD35" s="117">
        <f>SUM(AE35:AJ35)</f>
        <v>0</v>
      </c>
      <c r="BE35" s="118">
        <f>SUM(AK35:AV35)</f>
        <v>0</v>
      </c>
      <c r="BF35" s="119">
        <f>+AQ35+BD35+BE35</f>
        <v>0</v>
      </c>
    </row>
    <row r="36" spans="1:58">
      <c r="A36" s="110" t="s">
        <v>4</v>
      </c>
      <c r="B36" s="88" t="s">
        <v>115</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68"/>
      <c r="AF36" s="168"/>
      <c r="AG36" s="168"/>
      <c r="AH36" s="168"/>
      <c r="AI36" s="168"/>
      <c r="AJ36" s="169"/>
      <c r="AK36" s="114"/>
      <c r="AL36" s="114"/>
      <c r="AM36" s="114"/>
      <c r="AN36" s="114"/>
      <c r="AO36" s="114"/>
      <c r="AP36" s="114"/>
      <c r="AQ36" s="170">
        <f>SUM(C36:AP36)</f>
        <v>0</v>
      </c>
      <c r="AR36" s="114"/>
      <c r="AS36" s="114"/>
      <c r="AT36" s="114"/>
      <c r="AU36" s="114"/>
      <c r="AV36" s="114"/>
      <c r="AW36" s="114"/>
      <c r="AX36" s="114"/>
      <c r="AY36" s="114"/>
      <c r="AZ36" s="114"/>
      <c r="BA36" s="114"/>
      <c r="BB36" s="115">
        <f>SUM(AE36:BA36)</f>
        <v>0</v>
      </c>
      <c r="BC36" s="116">
        <f>AQ36+BB36</f>
        <v>0</v>
      </c>
      <c r="BD36" s="117">
        <f>SUM(AE36:AJ36)</f>
        <v>0</v>
      </c>
      <c r="BE36" s="118">
        <f>SUM(AK36:AV36)</f>
        <v>0</v>
      </c>
      <c r="BF36" s="119">
        <f>+AQ36+BD36+BE36</f>
        <v>0</v>
      </c>
    </row>
    <row r="37" spans="1:58" s="155" customFormat="1">
      <c r="A37" s="110" t="s">
        <v>4</v>
      </c>
      <c r="B37" s="121" t="s">
        <v>128</v>
      </c>
      <c r="C37" s="122">
        <f t="shared" ref="C37:AH37" si="18">SUM(C34:C36)</f>
        <v>0</v>
      </c>
      <c r="D37" s="122">
        <f t="shared" si="18"/>
        <v>0</v>
      </c>
      <c r="E37" s="122">
        <f t="shared" si="18"/>
        <v>0</v>
      </c>
      <c r="F37" s="122">
        <f t="shared" si="18"/>
        <v>0</v>
      </c>
      <c r="G37" s="122">
        <f t="shared" si="18"/>
        <v>0</v>
      </c>
      <c r="H37" s="122">
        <f t="shared" si="18"/>
        <v>0</v>
      </c>
      <c r="I37" s="122">
        <f t="shared" si="18"/>
        <v>0</v>
      </c>
      <c r="J37" s="122">
        <f t="shared" si="18"/>
        <v>0</v>
      </c>
      <c r="K37" s="122">
        <f t="shared" si="18"/>
        <v>0</v>
      </c>
      <c r="L37" s="122">
        <f t="shared" si="18"/>
        <v>0</v>
      </c>
      <c r="M37" s="122">
        <f t="shared" si="18"/>
        <v>0</v>
      </c>
      <c r="N37" s="122">
        <f t="shared" si="18"/>
        <v>0</v>
      </c>
      <c r="O37" s="122">
        <f t="shared" si="18"/>
        <v>0</v>
      </c>
      <c r="P37" s="122">
        <f t="shared" si="18"/>
        <v>0</v>
      </c>
      <c r="Q37" s="122">
        <f t="shared" si="18"/>
        <v>0</v>
      </c>
      <c r="R37" s="122">
        <f t="shared" si="18"/>
        <v>0</v>
      </c>
      <c r="S37" s="122">
        <f t="shared" si="18"/>
        <v>0</v>
      </c>
      <c r="T37" s="122">
        <f t="shared" si="18"/>
        <v>0</v>
      </c>
      <c r="U37" s="122">
        <f t="shared" si="18"/>
        <v>0</v>
      </c>
      <c r="V37" s="122">
        <f t="shared" si="18"/>
        <v>0</v>
      </c>
      <c r="W37" s="122">
        <f t="shared" si="18"/>
        <v>0</v>
      </c>
      <c r="X37" s="122">
        <f t="shared" si="18"/>
        <v>0</v>
      </c>
      <c r="Y37" s="122">
        <f t="shared" si="18"/>
        <v>0</v>
      </c>
      <c r="Z37" s="122">
        <f t="shared" si="18"/>
        <v>0</v>
      </c>
      <c r="AA37" s="122">
        <f t="shared" si="18"/>
        <v>0</v>
      </c>
      <c r="AB37" s="122">
        <f t="shared" si="18"/>
        <v>0</v>
      </c>
      <c r="AC37" s="122">
        <f t="shared" si="18"/>
        <v>0</v>
      </c>
      <c r="AD37" s="122">
        <f t="shared" si="18"/>
        <v>0</v>
      </c>
      <c r="AE37" s="122">
        <f t="shared" si="18"/>
        <v>0</v>
      </c>
      <c r="AF37" s="122">
        <f t="shared" si="18"/>
        <v>0</v>
      </c>
      <c r="AG37" s="122">
        <f t="shared" si="18"/>
        <v>0</v>
      </c>
      <c r="AH37" s="122">
        <f t="shared" si="18"/>
        <v>0</v>
      </c>
      <c r="AI37" s="122">
        <f t="shared" ref="AI37:BA37" si="19">SUM(AI34:AI36)</f>
        <v>0</v>
      </c>
      <c r="AJ37" s="123">
        <f t="shared" si="19"/>
        <v>0</v>
      </c>
      <c r="AK37" s="122">
        <f t="shared" si="19"/>
        <v>0</v>
      </c>
      <c r="AL37" s="122">
        <f t="shared" si="19"/>
        <v>0</v>
      </c>
      <c r="AM37" s="122">
        <f t="shared" si="19"/>
        <v>0</v>
      </c>
      <c r="AN37" s="122">
        <f t="shared" si="19"/>
        <v>0</v>
      </c>
      <c r="AO37" s="122">
        <f t="shared" si="19"/>
        <v>0</v>
      </c>
      <c r="AP37" s="122">
        <f t="shared" si="19"/>
        <v>0</v>
      </c>
      <c r="AQ37" s="124">
        <f t="shared" si="19"/>
        <v>0</v>
      </c>
      <c r="AR37" s="122">
        <f t="shared" si="19"/>
        <v>0</v>
      </c>
      <c r="AS37" s="122">
        <f t="shared" si="19"/>
        <v>0</v>
      </c>
      <c r="AT37" s="122">
        <f t="shared" si="19"/>
        <v>0</v>
      </c>
      <c r="AU37" s="122">
        <f t="shared" si="19"/>
        <v>0</v>
      </c>
      <c r="AV37" s="122">
        <f t="shared" si="19"/>
        <v>0</v>
      </c>
      <c r="AW37" s="122">
        <f t="shared" si="19"/>
        <v>0</v>
      </c>
      <c r="AX37" s="122">
        <f t="shared" si="19"/>
        <v>0</v>
      </c>
      <c r="AY37" s="122">
        <f t="shared" si="19"/>
        <v>0</v>
      </c>
      <c r="AZ37" s="122">
        <f t="shared" si="19"/>
        <v>0</v>
      </c>
      <c r="BA37" s="122">
        <f t="shared" si="19"/>
        <v>0</v>
      </c>
      <c r="BB37" s="125">
        <f>SUM(BB31:BB36)</f>
        <v>0</v>
      </c>
      <c r="BC37" s="123">
        <f>SUM(BC34:BC36)</f>
        <v>0</v>
      </c>
      <c r="BD37" s="125">
        <f>SUM(BD31:BD36)</f>
        <v>0</v>
      </c>
      <c r="BE37" s="122">
        <f>SUM(BE31:BE36)</f>
        <v>0</v>
      </c>
      <c r="BF37" s="126">
        <f>+AQ37+BD37+BE37</f>
        <v>0</v>
      </c>
    </row>
    <row r="38" spans="1:58" s="162" customFormat="1">
      <c r="A38" s="110" t="s">
        <v>4</v>
      </c>
      <c r="B38" s="161"/>
      <c r="C38" s="136"/>
      <c r="D38" s="136"/>
      <c r="E38" s="136"/>
      <c r="F38" s="136"/>
      <c r="G38" s="136"/>
      <c r="H38" s="136"/>
      <c r="I38" s="136"/>
      <c r="J38" s="136"/>
      <c r="K38" s="136"/>
      <c r="L38" s="136"/>
      <c r="M38" s="266"/>
      <c r="N38" s="267"/>
      <c r="O38" s="267"/>
      <c r="P38" s="267"/>
      <c r="Q38" s="136"/>
      <c r="R38" s="136"/>
      <c r="S38" s="136"/>
      <c r="T38" s="136"/>
      <c r="U38" s="136"/>
      <c r="V38" s="136"/>
      <c r="W38" s="136"/>
      <c r="X38" s="136"/>
      <c r="Y38" s="136"/>
      <c r="Z38" s="136"/>
      <c r="AA38" s="136"/>
      <c r="AB38" s="136"/>
      <c r="AC38" s="136"/>
      <c r="AD38" s="136"/>
      <c r="AE38" s="136"/>
      <c r="AF38" s="136"/>
      <c r="AG38" s="136"/>
      <c r="AH38" s="136"/>
      <c r="AI38" s="136"/>
      <c r="AJ38" s="137"/>
      <c r="AK38" s="136"/>
      <c r="AL38" s="136"/>
      <c r="AM38" s="136"/>
      <c r="AN38" s="136"/>
      <c r="AO38" s="136"/>
      <c r="AP38" s="136"/>
      <c r="AQ38" s="138"/>
      <c r="AR38" s="136"/>
      <c r="AS38" s="136"/>
      <c r="AT38" s="136"/>
      <c r="AU38" s="136"/>
      <c r="AV38" s="136"/>
      <c r="AW38" s="136"/>
      <c r="AX38" s="136"/>
      <c r="AY38" s="136"/>
      <c r="AZ38" s="136"/>
      <c r="BA38" s="136"/>
      <c r="BB38" s="139"/>
      <c r="BC38" s="137"/>
      <c r="BD38" s="154"/>
      <c r="BE38" s="134"/>
      <c r="BF38" s="135"/>
    </row>
    <row r="39" spans="1:58" s="162" customFormat="1" ht="9.75" customHeight="1">
      <c r="A39" s="261" t="s">
        <v>129</v>
      </c>
      <c r="B39" s="262"/>
      <c r="C39" s="136">
        <f t="shared" ref="C39:AH39" si="20">C37</f>
        <v>0</v>
      </c>
      <c r="D39" s="136">
        <f t="shared" si="20"/>
        <v>0</v>
      </c>
      <c r="E39" s="136">
        <f t="shared" si="20"/>
        <v>0</v>
      </c>
      <c r="F39" s="136">
        <f t="shared" si="20"/>
        <v>0</v>
      </c>
      <c r="G39" s="136">
        <f t="shared" si="20"/>
        <v>0</v>
      </c>
      <c r="H39" s="136">
        <f t="shared" si="20"/>
        <v>0</v>
      </c>
      <c r="I39" s="136">
        <f t="shared" si="20"/>
        <v>0</v>
      </c>
      <c r="J39" s="136">
        <f t="shared" si="20"/>
        <v>0</v>
      </c>
      <c r="K39" s="136">
        <f t="shared" si="20"/>
        <v>0</v>
      </c>
      <c r="L39" s="136">
        <f t="shared" si="20"/>
        <v>0</v>
      </c>
      <c r="M39" s="136">
        <f t="shared" si="20"/>
        <v>0</v>
      </c>
      <c r="N39" s="136">
        <f t="shared" si="20"/>
        <v>0</v>
      </c>
      <c r="O39" s="136">
        <f t="shared" si="20"/>
        <v>0</v>
      </c>
      <c r="P39" s="136">
        <f t="shared" si="20"/>
        <v>0</v>
      </c>
      <c r="Q39" s="136">
        <f t="shared" si="20"/>
        <v>0</v>
      </c>
      <c r="R39" s="136">
        <f t="shared" si="20"/>
        <v>0</v>
      </c>
      <c r="S39" s="136">
        <f t="shared" si="20"/>
        <v>0</v>
      </c>
      <c r="T39" s="136">
        <f t="shared" si="20"/>
        <v>0</v>
      </c>
      <c r="U39" s="136">
        <f t="shared" si="20"/>
        <v>0</v>
      </c>
      <c r="V39" s="136">
        <f t="shared" si="20"/>
        <v>0</v>
      </c>
      <c r="W39" s="136">
        <f t="shared" si="20"/>
        <v>0</v>
      </c>
      <c r="X39" s="136">
        <f t="shared" si="20"/>
        <v>0</v>
      </c>
      <c r="Y39" s="136">
        <f t="shared" si="20"/>
        <v>0</v>
      </c>
      <c r="Z39" s="136">
        <f t="shared" si="20"/>
        <v>0</v>
      </c>
      <c r="AA39" s="136">
        <f t="shared" si="20"/>
        <v>0</v>
      </c>
      <c r="AB39" s="136">
        <f t="shared" si="20"/>
        <v>0</v>
      </c>
      <c r="AC39" s="136">
        <f t="shared" si="20"/>
        <v>0</v>
      </c>
      <c r="AD39" s="136">
        <f t="shared" si="20"/>
        <v>0</v>
      </c>
      <c r="AE39" s="136">
        <f t="shared" si="20"/>
        <v>0</v>
      </c>
      <c r="AF39" s="136">
        <f t="shared" si="20"/>
        <v>0</v>
      </c>
      <c r="AG39" s="136">
        <f t="shared" si="20"/>
        <v>0</v>
      </c>
      <c r="AH39" s="136">
        <f t="shared" si="20"/>
        <v>0</v>
      </c>
      <c r="AI39" s="136">
        <f t="shared" ref="AI39:BC39" si="21">AI37</f>
        <v>0</v>
      </c>
      <c r="AJ39" s="137">
        <f t="shared" si="21"/>
        <v>0</v>
      </c>
      <c r="AK39" s="136">
        <f t="shared" si="21"/>
        <v>0</v>
      </c>
      <c r="AL39" s="136">
        <f t="shared" si="21"/>
        <v>0</v>
      </c>
      <c r="AM39" s="136">
        <f t="shared" si="21"/>
        <v>0</v>
      </c>
      <c r="AN39" s="136">
        <f t="shared" si="21"/>
        <v>0</v>
      </c>
      <c r="AO39" s="136">
        <f t="shared" si="21"/>
        <v>0</v>
      </c>
      <c r="AP39" s="136">
        <f t="shared" si="21"/>
        <v>0</v>
      </c>
      <c r="AQ39" s="138">
        <f t="shared" si="21"/>
        <v>0</v>
      </c>
      <c r="AR39" s="136">
        <f t="shared" si="21"/>
        <v>0</v>
      </c>
      <c r="AS39" s="136">
        <f t="shared" si="21"/>
        <v>0</v>
      </c>
      <c r="AT39" s="136">
        <f t="shared" si="21"/>
        <v>0</v>
      </c>
      <c r="AU39" s="136">
        <f t="shared" si="21"/>
        <v>0</v>
      </c>
      <c r="AV39" s="136">
        <f t="shared" si="21"/>
        <v>0</v>
      </c>
      <c r="AW39" s="136">
        <f t="shared" si="21"/>
        <v>0</v>
      </c>
      <c r="AX39" s="136">
        <f t="shared" si="21"/>
        <v>0</v>
      </c>
      <c r="AY39" s="136">
        <f t="shared" si="21"/>
        <v>0</v>
      </c>
      <c r="AZ39" s="136">
        <f t="shared" si="21"/>
        <v>0</v>
      </c>
      <c r="BA39" s="136">
        <f t="shared" si="21"/>
        <v>0</v>
      </c>
      <c r="BB39" s="139">
        <f t="shared" si="21"/>
        <v>0</v>
      </c>
      <c r="BC39" s="137">
        <f t="shared" si="21"/>
        <v>0</v>
      </c>
      <c r="BD39" s="139">
        <f>SUM(AE39:AJ39)</f>
        <v>0</v>
      </c>
      <c r="BE39" s="129">
        <f>SUM(AK39:AV39)</f>
        <v>0</v>
      </c>
      <c r="BF39" s="140">
        <f>+AQ39+BD39+BE39</f>
        <v>0</v>
      </c>
    </row>
    <row r="40" spans="1:58" s="162" customFormat="1" ht="10.5" thickBot="1">
      <c r="A40" s="263"/>
      <c r="B40" s="264"/>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63"/>
      <c r="AK40" s="143"/>
      <c r="AL40" s="143"/>
      <c r="AM40" s="143"/>
      <c r="AN40" s="143"/>
      <c r="AO40" s="143"/>
      <c r="AP40" s="143"/>
      <c r="AQ40" s="164"/>
      <c r="AR40" s="143"/>
      <c r="AS40" s="143"/>
      <c r="AT40" s="143"/>
      <c r="AU40" s="143"/>
      <c r="AV40" s="143"/>
      <c r="AW40" s="143"/>
      <c r="AX40" s="143"/>
      <c r="AY40" s="143"/>
      <c r="AZ40" s="143"/>
      <c r="BA40" s="143"/>
      <c r="BB40" s="165"/>
      <c r="BC40" s="163"/>
      <c r="BD40" s="139"/>
      <c r="BF40" s="166"/>
    </row>
    <row r="41" spans="1:58" s="162" customFormat="1" ht="10.5" thickBot="1">
      <c r="A41" s="95"/>
      <c r="B41" s="88"/>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7"/>
      <c r="AK41" s="136"/>
      <c r="AL41" s="136"/>
      <c r="AM41" s="136"/>
      <c r="AN41" s="136"/>
      <c r="AO41" s="136"/>
      <c r="AP41" s="136"/>
      <c r="AQ41" s="164"/>
      <c r="AR41" s="136"/>
      <c r="AS41" s="136"/>
      <c r="AT41" s="136"/>
      <c r="AU41" s="136"/>
      <c r="AV41" s="136"/>
      <c r="AW41" s="136"/>
      <c r="AX41" s="136"/>
      <c r="AY41" s="136"/>
      <c r="AZ41" s="136"/>
      <c r="BA41" s="136"/>
      <c r="BB41" s="139"/>
      <c r="BC41" s="137"/>
      <c r="BD41" s="147"/>
      <c r="BE41" s="148"/>
      <c r="BF41" s="149"/>
    </row>
    <row r="42" spans="1:58">
      <c r="A42" s="105"/>
      <c r="B42" s="150" t="s">
        <v>130</v>
      </c>
      <c r="C42" s="151"/>
      <c r="D42" s="152"/>
      <c r="E42" s="152"/>
      <c r="F42" s="152"/>
      <c r="G42" s="152"/>
      <c r="H42" s="152"/>
      <c r="I42" s="152"/>
      <c r="J42" s="152"/>
      <c r="K42" s="152"/>
      <c r="L42" s="152"/>
      <c r="M42" s="152"/>
      <c r="N42" s="152"/>
      <c r="O42" s="151"/>
      <c r="P42" s="152"/>
      <c r="Q42" s="152"/>
      <c r="R42" s="171"/>
      <c r="S42" s="171"/>
      <c r="T42" s="171"/>
      <c r="U42" s="171"/>
      <c r="V42" s="171"/>
      <c r="W42" s="171"/>
      <c r="X42" s="171"/>
      <c r="Y42" s="171"/>
      <c r="Z42" s="171"/>
      <c r="AA42" s="171"/>
      <c r="AB42" s="171"/>
      <c r="AC42" s="171"/>
      <c r="AD42" s="171"/>
      <c r="AE42" s="107"/>
      <c r="AF42" s="107"/>
      <c r="AG42" s="107"/>
      <c r="AH42" s="107"/>
      <c r="AI42" s="107"/>
      <c r="AJ42" s="108"/>
      <c r="AK42" s="107"/>
      <c r="AL42" s="107"/>
      <c r="AM42" s="107"/>
      <c r="AN42" s="107"/>
      <c r="AO42" s="107"/>
      <c r="AP42" s="107"/>
      <c r="AQ42" s="153"/>
      <c r="AR42" s="107"/>
      <c r="AS42" s="107"/>
      <c r="AT42" s="107"/>
      <c r="AU42" s="107"/>
      <c r="AV42" s="107"/>
      <c r="AW42" s="107"/>
      <c r="AX42" s="107"/>
      <c r="AY42" s="107"/>
      <c r="AZ42" s="107"/>
      <c r="BA42" s="107"/>
      <c r="BB42" s="105"/>
      <c r="BC42" s="108"/>
      <c r="BD42" s="154"/>
      <c r="BE42" s="95"/>
      <c r="BF42" s="109"/>
    </row>
    <row r="43" spans="1:58">
      <c r="A43" s="110" t="s">
        <v>4</v>
      </c>
      <c r="B43" s="88" t="s">
        <v>131</v>
      </c>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68"/>
      <c r="AF43" s="168"/>
      <c r="AG43" s="168"/>
      <c r="AH43" s="168"/>
      <c r="AI43" s="168"/>
      <c r="AJ43" s="169"/>
      <c r="AK43" s="114"/>
      <c r="AL43" s="114"/>
      <c r="AM43" s="114"/>
      <c r="AN43" s="114"/>
      <c r="AO43" s="114"/>
      <c r="AP43" s="114"/>
      <c r="AQ43" s="170">
        <f>SUM(C43:R43)</f>
        <v>0</v>
      </c>
      <c r="AR43" s="114"/>
      <c r="AS43" s="114"/>
      <c r="AT43" s="114"/>
      <c r="AU43" s="114"/>
      <c r="AV43" s="114"/>
      <c r="AW43" s="114"/>
      <c r="AX43" s="114"/>
      <c r="AY43" s="114"/>
      <c r="AZ43" s="114"/>
      <c r="BA43" s="114"/>
      <c r="BB43" s="115">
        <f>SUM(AE43:BA43)</f>
        <v>0</v>
      </c>
      <c r="BC43" s="116">
        <f>AQ43+BB43</f>
        <v>0</v>
      </c>
      <c r="BD43" s="117">
        <f>SUM(AE43:AJ43)</f>
        <v>0</v>
      </c>
      <c r="BE43" s="118">
        <f>SUM(AK43:AV43)</f>
        <v>0</v>
      </c>
      <c r="BF43" s="119">
        <f>+AQ43+BD43+BE43</f>
        <v>0</v>
      </c>
    </row>
    <row r="44" spans="1:58">
      <c r="A44" s="110" t="s">
        <v>4</v>
      </c>
      <c r="B44" s="88" t="s">
        <v>114</v>
      </c>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68"/>
      <c r="AF44" s="168"/>
      <c r="AG44" s="168"/>
      <c r="AH44" s="168"/>
      <c r="AI44" s="168"/>
      <c r="AJ44" s="169"/>
      <c r="AK44" s="114"/>
      <c r="AL44" s="114"/>
      <c r="AM44" s="114"/>
      <c r="AN44" s="114"/>
      <c r="AO44" s="114"/>
      <c r="AP44" s="114"/>
      <c r="AQ44" s="170">
        <f>SUM(C44:R44)</f>
        <v>0</v>
      </c>
      <c r="AR44" s="114"/>
      <c r="AS44" s="114"/>
      <c r="AT44" s="114"/>
      <c r="AU44" s="114"/>
      <c r="AV44" s="114"/>
      <c r="AW44" s="114"/>
      <c r="AX44" s="114"/>
      <c r="AY44" s="114"/>
      <c r="AZ44" s="114"/>
      <c r="BA44" s="114"/>
      <c r="BB44" s="115">
        <f>SUM(AE44:BA44)</f>
        <v>0</v>
      </c>
      <c r="BC44" s="116">
        <f>AQ44+BB44</f>
        <v>0</v>
      </c>
      <c r="BD44" s="117">
        <f>SUM(AE44:AJ44)</f>
        <v>0</v>
      </c>
      <c r="BE44" s="118">
        <f>SUM(AK44:AV44)</f>
        <v>0</v>
      </c>
      <c r="BF44" s="119">
        <f>+AQ44+BD44+BE44</f>
        <v>0</v>
      </c>
    </row>
    <row r="45" spans="1:58">
      <c r="A45" s="110" t="s">
        <v>4</v>
      </c>
      <c r="B45" s="88" t="s">
        <v>116</v>
      </c>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68"/>
      <c r="AF45" s="168"/>
      <c r="AG45" s="168"/>
      <c r="AH45" s="168"/>
      <c r="AI45" s="168"/>
      <c r="AJ45" s="169"/>
      <c r="AK45" s="114"/>
      <c r="AL45" s="114"/>
      <c r="AM45" s="114"/>
      <c r="AN45" s="114"/>
      <c r="AO45" s="114"/>
      <c r="AP45" s="114"/>
      <c r="AQ45" s="170">
        <f>SUM(C45:R45)</f>
        <v>0</v>
      </c>
      <c r="AR45" s="114"/>
      <c r="AS45" s="114"/>
      <c r="AT45" s="114"/>
      <c r="AU45" s="114"/>
      <c r="AV45" s="114"/>
      <c r="AW45" s="114"/>
      <c r="AX45" s="114"/>
      <c r="AY45" s="114"/>
      <c r="AZ45" s="114"/>
      <c r="BA45" s="114"/>
      <c r="BB45" s="115">
        <f>SUM(AE45:BA45)</f>
        <v>0</v>
      </c>
      <c r="BC45" s="116">
        <f>AQ45+BB45</f>
        <v>0</v>
      </c>
      <c r="BD45" s="117">
        <f>SUM(AE45:AJ45)</f>
        <v>0</v>
      </c>
      <c r="BE45" s="118">
        <f>SUM(AK45:AV45)</f>
        <v>0</v>
      </c>
      <c r="BF45" s="119">
        <f>+AQ45+BD45+BE45</f>
        <v>0</v>
      </c>
    </row>
    <row r="46" spans="1:58" s="155" customFormat="1">
      <c r="A46" s="110" t="s">
        <v>4</v>
      </c>
      <c r="B46" s="121" t="s">
        <v>132</v>
      </c>
      <c r="C46" s="122">
        <f t="shared" ref="C46:AH46" si="22">SUM(C43:C45)</f>
        <v>0</v>
      </c>
      <c r="D46" s="122">
        <f t="shared" si="22"/>
        <v>0</v>
      </c>
      <c r="E46" s="122">
        <f t="shared" si="22"/>
        <v>0</v>
      </c>
      <c r="F46" s="122">
        <f t="shared" si="22"/>
        <v>0</v>
      </c>
      <c r="G46" s="122">
        <f t="shared" si="22"/>
        <v>0</v>
      </c>
      <c r="H46" s="122">
        <f t="shared" si="22"/>
        <v>0</v>
      </c>
      <c r="I46" s="122">
        <f t="shared" si="22"/>
        <v>0</v>
      </c>
      <c r="J46" s="122">
        <f t="shared" si="22"/>
        <v>0</v>
      </c>
      <c r="K46" s="122">
        <f t="shared" si="22"/>
        <v>0</v>
      </c>
      <c r="L46" s="122">
        <f t="shared" si="22"/>
        <v>0</v>
      </c>
      <c r="M46" s="122">
        <f t="shared" si="22"/>
        <v>0</v>
      </c>
      <c r="N46" s="122">
        <f t="shared" si="22"/>
        <v>0</v>
      </c>
      <c r="O46" s="122">
        <f t="shared" si="22"/>
        <v>0</v>
      </c>
      <c r="P46" s="122">
        <f t="shared" si="22"/>
        <v>0</v>
      </c>
      <c r="Q46" s="122">
        <f t="shared" si="22"/>
        <v>0</v>
      </c>
      <c r="R46" s="122">
        <f t="shared" si="22"/>
        <v>0</v>
      </c>
      <c r="S46" s="122">
        <f t="shared" si="22"/>
        <v>0</v>
      </c>
      <c r="T46" s="122">
        <f t="shared" si="22"/>
        <v>0</v>
      </c>
      <c r="U46" s="122">
        <f t="shared" si="22"/>
        <v>0</v>
      </c>
      <c r="V46" s="122">
        <f t="shared" si="22"/>
        <v>0</v>
      </c>
      <c r="W46" s="122">
        <f t="shared" si="22"/>
        <v>0</v>
      </c>
      <c r="X46" s="122">
        <f t="shared" si="22"/>
        <v>0</v>
      </c>
      <c r="Y46" s="122">
        <f t="shared" si="22"/>
        <v>0</v>
      </c>
      <c r="Z46" s="122">
        <f t="shared" si="22"/>
        <v>0</v>
      </c>
      <c r="AA46" s="122">
        <f t="shared" si="22"/>
        <v>0</v>
      </c>
      <c r="AB46" s="122">
        <f t="shared" si="22"/>
        <v>0</v>
      </c>
      <c r="AC46" s="122">
        <f t="shared" si="22"/>
        <v>0</v>
      </c>
      <c r="AD46" s="122">
        <f t="shared" si="22"/>
        <v>0</v>
      </c>
      <c r="AE46" s="122">
        <f t="shared" si="22"/>
        <v>0</v>
      </c>
      <c r="AF46" s="122">
        <f t="shared" si="22"/>
        <v>0</v>
      </c>
      <c r="AG46" s="122">
        <f t="shared" si="22"/>
        <v>0</v>
      </c>
      <c r="AH46" s="122">
        <f t="shared" si="22"/>
        <v>0</v>
      </c>
      <c r="AI46" s="122">
        <f t="shared" ref="AI46:BA46" si="23">SUM(AI43:AI45)</f>
        <v>0</v>
      </c>
      <c r="AJ46" s="123">
        <f t="shared" si="23"/>
        <v>0</v>
      </c>
      <c r="AK46" s="122">
        <f t="shared" si="23"/>
        <v>0</v>
      </c>
      <c r="AL46" s="122">
        <f t="shared" si="23"/>
        <v>0</v>
      </c>
      <c r="AM46" s="122">
        <f t="shared" si="23"/>
        <v>0</v>
      </c>
      <c r="AN46" s="122">
        <f t="shared" si="23"/>
        <v>0</v>
      </c>
      <c r="AO46" s="122">
        <f t="shared" si="23"/>
        <v>0</v>
      </c>
      <c r="AP46" s="122">
        <f t="shared" si="23"/>
        <v>0</v>
      </c>
      <c r="AQ46" s="124">
        <f t="shared" si="23"/>
        <v>0</v>
      </c>
      <c r="AR46" s="122">
        <f t="shared" si="23"/>
        <v>0</v>
      </c>
      <c r="AS46" s="122">
        <f t="shared" si="23"/>
        <v>0</v>
      </c>
      <c r="AT46" s="122">
        <f t="shared" si="23"/>
        <v>0</v>
      </c>
      <c r="AU46" s="122">
        <f t="shared" si="23"/>
        <v>0</v>
      </c>
      <c r="AV46" s="122">
        <f t="shared" si="23"/>
        <v>0</v>
      </c>
      <c r="AW46" s="122">
        <f t="shared" si="23"/>
        <v>0</v>
      </c>
      <c r="AX46" s="122">
        <f t="shared" si="23"/>
        <v>0</v>
      </c>
      <c r="AY46" s="122">
        <f t="shared" si="23"/>
        <v>0</v>
      </c>
      <c r="AZ46" s="122">
        <f t="shared" si="23"/>
        <v>0</v>
      </c>
      <c r="BA46" s="122">
        <f t="shared" si="23"/>
        <v>0</v>
      </c>
      <c r="BB46" s="125">
        <f>SUM(BB40:BB45)</f>
        <v>0</v>
      </c>
      <c r="BC46" s="123">
        <f>SUM(BC43:BC45)</f>
        <v>0</v>
      </c>
      <c r="BD46" s="125">
        <f>SUM(BD40:BD45)</f>
        <v>0</v>
      </c>
      <c r="BE46" s="122">
        <f>SUM(BE40:BE45)</f>
        <v>0</v>
      </c>
      <c r="BF46" s="126">
        <f>+AQ46+BD46+BE46</f>
        <v>0</v>
      </c>
    </row>
    <row r="47" spans="1:58">
      <c r="A47" s="110" t="s">
        <v>4</v>
      </c>
      <c r="B47" s="88"/>
      <c r="C47" s="120"/>
      <c r="D47" s="120"/>
      <c r="E47" s="120"/>
      <c r="F47" s="120"/>
      <c r="G47" s="120"/>
      <c r="H47" s="120"/>
      <c r="I47" s="120"/>
      <c r="J47" s="120"/>
      <c r="K47" s="120"/>
      <c r="L47" s="120"/>
      <c r="M47" s="266"/>
      <c r="N47" s="267"/>
      <c r="O47" s="267"/>
      <c r="P47" s="267"/>
      <c r="Q47" s="129"/>
      <c r="R47" s="120"/>
      <c r="S47" s="120"/>
      <c r="T47" s="120"/>
      <c r="U47" s="120"/>
      <c r="V47" s="120"/>
      <c r="W47" s="120"/>
      <c r="X47" s="120"/>
      <c r="Y47" s="120"/>
      <c r="Z47" s="120"/>
      <c r="AA47" s="120"/>
      <c r="AB47" s="120"/>
      <c r="AC47" s="120"/>
      <c r="AD47" s="120"/>
      <c r="AE47" s="120"/>
      <c r="AF47" s="120"/>
      <c r="AG47" s="120"/>
      <c r="AH47" s="120"/>
      <c r="AI47" s="120"/>
      <c r="AJ47" s="172"/>
      <c r="AK47" s="120"/>
      <c r="AL47" s="120"/>
      <c r="AM47" s="120"/>
      <c r="AN47" s="120"/>
      <c r="AO47" s="120"/>
      <c r="AP47" s="120"/>
      <c r="AQ47" s="138"/>
      <c r="AR47" s="120"/>
      <c r="AS47" s="136"/>
      <c r="AT47" s="136"/>
      <c r="AU47" s="136"/>
      <c r="AV47" s="136"/>
      <c r="AW47" s="136"/>
      <c r="AX47" s="136"/>
      <c r="AY47" s="136"/>
      <c r="AZ47" s="136"/>
      <c r="BA47" s="136"/>
      <c r="BB47" s="139"/>
      <c r="BC47" s="137"/>
      <c r="BD47" s="154"/>
      <c r="BE47" s="134"/>
      <c r="BF47" s="135"/>
    </row>
    <row r="48" spans="1:58" ht="9.75" customHeight="1">
      <c r="A48" s="261" t="s">
        <v>133</v>
      </c>
      <c r="B48" s="262"/>
      <c r="C48" s="129">
        <f t="shared" ref="C48:AH48" si="24">C46</f>
        <v>0</v>
      </c>
      <c r="D48" s="129">
        <f t="shared" si="24"/>
        <v>0</v>
      </c>
      <c r="E48" s="129">
        <f t="shared" si="24"/>
        <v>0</v>
      </c>
      <c r="F48" s="129">
        <f t="shared" si="24"/>
        <v>0</v>
      </c>
      <c r="G48" s="129">
        <f t="shared" si="24"/>
        <v>0</v>
      </c>
      <c r="H48" s="129">
        <f t="shared" si="24"/>
        <v>0</v>
      </c>
      <c r="I48" s="129">
        <f t="shared" si="24"/>
        <v>0</v>
      </c>
      <c r="J48" s="129">
        <f t="shared" si="24"/>
        <v>0</v>
      </c>
      <c r="K48" s="129">
        <f t="shared" si="24"/>
        <v>0</v>
      </c>
      <c r="L48" s="129">
        <f t="shared" si="24"/>
        <v>0</v>
      </c>
      <c r="M48" s="129">
        <f t="shared" si="24"/>
        <v>0</v>
      </c>
      <c r="N48" s="129">
        <f t="shared" si="24"/>
        <v>0</v>
      </c>
      <c r="O48" s="129">
        <f t="shared" si="24"/>
        <v>0</v>
      </c>
      <c r="P48" s="129">
        <f t="shared" si="24"/>
        <v>0</v>
      </c>
      <c r="Q48" s="129">
        <f t="shared" si="24"/>
        <v>0</v>
      </c>
      <c r="R48" s="136">
        <f t="shared" si="24"/>
        <v>0</v>
      </c>
      <c r="S48" s="136">
        <f t="shared" si="24"/>
        <v>0</v>
      </c>
      <c r="T48" s="136">
        <f t="shared" si="24"/>
        <v>0</v>
      </c>
      <c r="U48" s="136">
        <f t="shared" si="24"/>
        <v>0</v>
      </c>
      <c r="V48" s="136">
        <f t="shared" si="24"/>
        <v>0</v>
      </c>
      <c r="W48" s="136">
        <f t="shared" si="24"/>
        <v>0</v>
      </c>
      <c r="X48" s="136">
        <f t="shared" si="24"/>
        <v>0</v>
      </c>
      <c r="Y48" s="136">
        <f t="shared" si="24"/>
        <v>0</v>
      </c>
      <c r="Z48" s="136">
        <f t="shared" si="24"/>
        <v>0</v>
      </c>
      <c r="AA48" s="136">
        <f t="shared" si="24"/>
        <v>0</v>
      </c>
      <c r="AB48" s="136">
        <f t="shared" si="24"/>
        <v>0</v>
      </c>
      <c r="AC48" s="136">
        <f t="shared" si="24"/>
        <v>0</v>
      </c>
      <c r="AD48" s="136">
        <f t="shared" si="24"/>
        <v>0</v>
      </c>
      <c r="AE48" s="136">
        <f t="shared" si="24"/>
        <v>0</v>
      </c>
      <c r="AF48" s="136">
        <f t="shared" si="24"/>
        <v>0</v>
      </c>
      <c r="AG48" s="136">
        <f t="shared" si="24"/>
        <v>0</v>
      </c>
      <c r="AH48" s="136">
        <f t="shared" si="24"/>
        <v>0</v>
      </c>
      <c r="AI48" s="136">
        <f t="shared" ref="AI48:BC48" si="25">AI46</f>
        <v>0</v>
      </c>
      <c r="AJ48" s="137">
        <f t="shared" si="25"/>
        <v>0</v>
      </c>
      <c r="AK48" s="136">
        <f t="shared" si="25"/>
        <v>0</v>
      </c>
      <c r="AL48" s="136">
        <f t="shared" si="25"/>
        <v>0</v>
      </c>
      <c r="AM48" s="136">
        <f t="shared" si="25"/>
        <v>0</v>
      </c>
      <c r="AN48" s="136">
        <f t="shared" si="25"/>
        <v>0</v>
      </c>
      <c r="AO48" s="136">
        <f t="shared" si="25"/>
        <v>0</v>
      </c>
      <c r="AP48" s="136">
        <f t="shared" si="25"/>
        <v>0</v>
      </c>
      <c r="AQ48" s="138">
        <f t="shared" si="25"/>
        <v>0</v>
      </c>
      <c r="AR48" s="136">
        <f t="shared" si="25"/>
        <v>0</v>
      </c>
      <c r="AS48" s="136">
        <f t="shared" si="25"/>
        <v>0</v>
      </c>
      <c r="AT48" s="136">
        <f t="shared" si="25"/>
        <v>0</v>
      </c>
      <c r="AU48" s="136">
        <f t="shared" si="25"/>
        <v>0</v>
      </c>
      <c r="AV48" s="136">
        <f t="shared" si="25"/>
        <v>0</v>
      </c>
      <c r="AW48" s="136">
        <f t="shared" si="25"/>
        <v>0</v>
      </c>
      <c r="AX48" s="136">
        <f t="shared" si="25"/>
        <v>0</v>
      </c>
      <c r="AY48" s="136">
        <f t="shared" si="25"/>
        <v>0</v>
      </c>
      <c r="AZ48" s="136">
        <f t="shared" si="25"/>
        <v>0</v>
      </c>
      <c r="BA48" s="136">
        <f t="shared" si="25"/>
        <v>0</v>
      </c>
      <c r="BB48" s="139">
        <f t="shared" si="25"/>
        <v>0</v>
      </c>
      <c r="BC48" s="137">
        <f t="shared" si="25"/>
        <v>0</v>
      </c>
      <c r="BD48" s="139">
        <f>SUM(AE48:AJ48)</f>
        <v>0</v>
      </c>
      <c r="BE48" s="129">
        <f>SUM(AK48:AV48)</f>
        <v>0</v>
      </c>
      <c r="BF48" s="140">
        <f>+AQ48+BD48+BE48</f>
        <v>0</v>
      </c>
    </row>
    <row r="49" spans="1:58" ht="10.5" thickBot="1">
      <c r="A49" s="263"/>
      <c r="B49" s="264"/>
      <c r="C49" s="156"/>
      <c r="D49" s="156"/>
      <c r="E49" s="156"/>
      <c r="F49" s="156"/>
      <c r="G49" s="156"/>
      <c r="H49" s="156"/>
      <c r="I49" s="156"/>
      <c r="J49" s="156"/>
      <c r="K49" s="156"/>
      <c r="L49" s="156"/>
      <c r="M49" s="156"/>
      <c r="N49" s="156"/>
      <c r="O49" s="156"/>
      <c r="P49" s="156"/>
      <c r="Q49" s="156"/>
      <c r="R49" s="157"/>
      <c r="S49" s="157"/>
      <c r="T49" s="157"/>
      <c r="U49" s="157"/>
      <c r="V49" s="157"/>
      <c r="W49" s="157"/>
      <c r="X49" s="157"/>
      <c r="Y49" s="157"/>
      <c r="Z49" s="157"/>
      <c r="AA49" s="157"/>
      <c r="AB49" s="157"/>
      <c r="AC49" s="157"/>
      <c r="AD49" s="157"/>
      <c r="AE49" s="156"/>
      <c r="AF49" s="156"/>
      <c r="AG49" s="156"/>
      <c r="AH49" s="156"/>
      <c r="AI49" s="156"/>
      <c r="AJ49" s="173"/>
      <c r="AK49" s="156"/>
      <c r="AL49" s="156"/>
      <c r="AM49" s="157"/>
      <c r="AN49" s="157"/>
      <c r="AO49" s="157"/>
      <c r="AP49" s="157"/>
      <c r="AQ49" s="174"/>
      <c r="AR49" s="157">
        <f>+AR31</f>
        <v>0</v>
      </c>
      <c r="AS49" s="157">
        <f>+AS31</f>
        <v>0</v>
      </c>
      <c r="AT49" s="114">
        <f>+AT31</f>
        <v>0</v>
      </c>
      <c r="AU49" s="157"/>
      <c r="AV49" s="157"/>
      <c r="AW49" s="157"/>
      <c r="AX49" s="157"/>
      <c r="AY49" s="157"/>
      <c r="AZ49" s="157"/>
      <c r="BA49" s="157"/>
      <c r="BB49" s="175"/>
      <c r="BC49" s="176"/>
      <c r="BD49" s="146"/>
      <c r="BE49" s="158"/>
      <c r="BF49" s="160"/>
    </row>
    <row r="50" spans="1:58">
      <c r="A50" s="95"/>
      <c r="B50" s="107"/>
      <c r="C50" s="151"/>
      <c r="D50" s="129"/>
      <c r="E50" s="129"/>
      <c r="F50" s="129"/>
      <c r="G50" s="129"/>
      <c r="H50" s="129"/>
      <c r="I50" s="129"/>
      <c r="J50" s="129"/>
      <c r="K50" s="129"/>
      <c r="L50" s="129"/>
      <c r="M50" s="129"/>
      <c r="N50" s="129"/>
      <c r="O50" s="129"/>
      <c r="P50" s="129"/>
      <c r="Q50" s="151"/>
      <c r="R50" s="120"/>
      <c r="S50" s="120"/>
      <c r="T50" s="120"/>
      <c r="U50" s="120"/>
      <c r="V50" s="120"/>
      <c r="W50" s="120"/>
      <c r="X50" s="120"/>
      <c r="Y50" s="120"/>
      <c r="Z50" s="120"/>
      <c r="AA50" s="120"/>
      <c r="AB50" s="120"/>
      <c r="AC50" s="120"/>
      <c r="AD50" s="120"/>
      <c r="AE50" s="120"/>
      <c r="AF50" s="120"/>
      <c r="AG50" s="120"/>
      <c r="AH50" s="120"/>
      <c r="AI50" s="120"/>
      <c r="AJ50" s="120"/>
      <c r="AK50" s="120"/>
      <c r="AL50" s="120"/>
      <c r="AM50" s="95"/>
      <c r="AN50" s="95"/>
      <c r="AO50" s="95"/>
      <c r="AP50" s="95"/>
      <c r="AQ50" s="95"/>
      <c r="AR50" s="95"/>
      <c r="AS50" s="95"/>
      <c r="AT50" s="95"/>
      <c r="AU50" s="95"/>
      <c r="AV50" s="95"/>
      <c r="AW50" s="95"/>
      <c r="AX50" s="95"/>
      <c r="AY50" s="95"/>
      <c r="AZ50" s="95"/>
      <c r="BA50" s="95"/>
      <c r="BB50" s="95"/>
      <c r="BC50" s="95"/>
      <c r="BD50" s="95"/>
      <c r="BE50" s="95"/>
      <c r="BF50" s="95"/>
    </row>
    <row r="52" spans="1:58">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Q52" s="130"/>
    </row>
    <row r="53" spans="1:58">
      <c r="AE53" s="130"/>
      <c r="AF53" s="130"/>
      <c r="AG53" s="130"/>
      <c r="AH53" s="130"/>
      <c r="AI53" s="130"/>
      <c r="AJ53" s="130"/>
      <c r="AK53" s="130"/>
      <c r="AL53" s="130"/>
      <c r="AM53" s="130"/>
      <c r="AN53" s="130"/>
      <c r="AO53" s="130"/>
      <c r="AP53" s="130"/>
      <c r="AR53" s="130"/>
      <c r="BE53" s="130"/>
      <c r="BF53" s="130"/>
    </row>
    <row r="54" spans="1:58">
      <c r="AE54" s="130"/>
      <c r="AF54" s="130"/>
      <c r="AG54" s="130"/>
      <c r="AH54" s="130"/>
      <c r="AI54" s="130"/>
      <c r="AJ54" s="130"/>
      <c r="AK54" s="130"/>
      <c r="AL54" s="130"/>
      <c r="AM54" s="130"/>
      <c r="AN54" s="130"/>
      <c r="AO54" s="130"/>
      <c r="AP54" s="130"/>
      <c r="AR54" s="130"/>
      <c r="BE54" s="130"/>
      <c r="BF54" s="130"/>
    </row>
    <row r="56" spans="1:58">
      <c r="AE56" s="130"/>
      <c r="AF56" s="130"/>
      <c r="AG56" s="130"/>
      <c r="AH56" s="130"/>
      <c r="AI56" s="130"/>
      <c r="AJ56" s="130"/>
      <c r="AK56" s="130"/>
      <c r="AL56" s="130"/>
      <c r="AM56" s="130"/>
      <c r="AN56" s="130"/>
      <c r="AO56" s="130"/>
      <c r="AP56" s="130"/>
      <c r="AR56" s="130"/>
    </row>
  </sheetData>
  <mergeCells count="11">
    <mergeCell ref="M29:P29"/>
    <mergeCell ref="A30:B31"/>
    <mergeCell ref="AE1:AJ1"/>
    <mergeCell ref="M38:P38"/>
    <mergeCell ref="A39:B40"/>
    <mergeCell ref="M47:P47"/>
    <mergeCell ref="A48:B49"/>
    <mergeCell ref="N11:P11"/>
    <mergeCell ref="A12:B13"/>
    <mergeCell ref="M20:P20"/>
    <mergeCell ref="A21:B22"/>
  </mergeCells>
  <pageMargins left="0" right="0" top="0" bottom="0" header="0.5" footer="0.25"/>
  <pageSetup paperSize="17" scale="9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F62C1BAB7D1B4998D0BFFEC59B8AD2" ma:contentTypeVersion="25" ma:contentTypeDescription="Create a new document." ma:contentTypeScope="" ma:versionID="a29347074beb70bca29eaea2ad55900a">
  <xsd:schema xmlns:xsd="http://www.w3.org/2001/XMLSchema" xmlns:xs="http://www.w3.org/2001/XMLSchema" xmlns:p="http://schemas.microsoft.com/office/2006/metadata/properties" xmlns:ns1="http://schemas.microsoft.com/sharepoint/v3" xmlns:ns2="621b3311-adc9-44a7-af0e-36067350c19c" xmlns:ns3="99180bc4-2f7d-45e7-9e22-353907fb92c6" xmlns:ns4="f5536f26-5d7e-4d2b-a510-6667eeb1ad7c" xmlns:ns5="ddb5066c-6899-482b-9ea0-5145f9da9989" targetNamespace="http://schemas.microsoft.com/office/2006/metadata/properties" ma:root="true" ma:fieldsID="dd44e1d3607186ede97e4754c9758a79" ns1:_="" ns2:_="" ns3:_="" ns4:_="" ns5:_="">
    <xsd:import namespace="http://schemas.microsoft.com/sharepoint/v3"/>
    <xsd:import namespace="621b3311-adc9-44a7-af0e-36067350c19c"/>
    <xsd:import namespace="99180bc4-2f7d-45e7-9e22-353907fb92c6"/>
    <xsd:import namespace="f5536f26-5d7e-4d2b-a510-6667eeb1ad7c"/>
    <xsd:import namespace="ddb5066c-6899-482b-9ea0-5145f9da9989"/>
    <xsd:element name="properties">
      <xsd:complexType>
        <xsd:sequence>
          <xsd:element name="documentManagement">
            <xsd:complexType>
              <xsd:all>
                <xsd:element ref="ns2:ObjectId" minOccurs="0"/>
                <xsd:element ref="ns2:ItemId" minOccurs="0"/>
                <xsd:element ref="ns2:ItemNumber" minOccurs="0"/>
                <xsd:element ref="ns2:ItemDate" minOccurs="0"/>
                <xsd:element ref="ns2:Filename" minOccurs="0"/>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1:_ip_UnifiedCompliancePolicyProperties" minOccurs="0"/>
                <xsd:element ref="ns1:_ip_UnifiedCompliancePolicyUIAction" minOccurs="0"/>
                <xsd:element ref="ns4:MediaServiceGenerationTime" minOccurs="0"/>
                <xsd:element ref="ns4:MediaServiceEventHashCode" minOccurs="0"/>
                <xsd:element ref="ns4:lcf76f155ced4ddcb4097134ff3c332f" minOccurs="0"/>
                <xsd:element ref="ns5: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1b3311-adc9-44a7-af0e-36067350c19c" elementFormDefault="qualified">
    <xsd:import namespace="http://schemas.microsoft.com/office/2006/documentManagement/types"/>
    <xsd:import namespace="http://schemas.microsoft.com/office/infopath/2007/PartnerControls"/>
    <xsd:element name="ObjectId" ma:index="2" nillable="true" ma:displayName="ObjectId" ma:internalName="ObjectId">
      <xsd:simpleType>
        <xsd:restriction base="dms:Text">
          <xsd:maxLength value="255"/>
        </xsd:restriction>
      </xsd:simpleType>
    </xsd:element>
    <xsd:element name="ItemId" ma:index="3" nillable="true" ma:displayName="ItemId" ma:indexed="true" ma:internalName="ItemId">
      <xsd:simpleType>
        <xsd:restriction base="dms:Text">
          <xsd:maxLength value="255"/>
        </xsd:restriction>
      </xsd:simpleType>
    </xsd:element>
    <xsd:element name="ItemNumber" ma:index="4" nillable="true" ma:displayName="ItemNumber" ma:indexed="true" ma:internalName="ItemNumber">
      <xsd:simpleType>
        <xsd:restriction base="dms:Text">
          <xsd:maxLength value="255"/>
        </xsd:restriction>
      </xsd:simpleType>
    </xsd:element>
    <xsd:element name="ItemDate" ma:index="5" nillable="true" ma:displayName="ItemDate" ma:format="DateOnly" ma:indexed="true" ma:internalName="ItemDate">
      <xsd:simpleType>
        <xsd:restriction base="dms:DateTime"/>
      </xsd:simpleType>
    </xsd:element>
    <xsd:element name="Filename" ma:index="6" nillable="true" ma:displayName="Filename" ma:internalName="File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180bc4-2f7d-45e7-9e22-353907fb92c6"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536f26-5d7e-4d2b-a510-6667eeb1ad7c"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b5066c-6899-482b-9ea0-5145f9da9989"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a6e7e882-9704-4d77-9765-cf8fe4d68a88}" ma:internalName="TaxCatchAll" ma:showField="CatchAllData" ma:web="fe36f78b-f2f5-469e-9861-ee46cd4ff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isl xmlns:xsi="http://www.w3.org/2001/XMLSchema-instance" xmlns:xsd="http://www.w3.org/2001/XMLSchema" xmlns="http://www.boldonjames.com/2008/01/sie/internal/label" sislVersion="0" policy="e9c0b8d7-bdb4-4fd3-b62a-f50327aaefce" origin="userSelected">
  <element uid="50c31824-0780-4910-87d1-eaaffd182d42" value=""/>
</sisl>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ItemNumber xmlns="621b3311-adc9-44a7-af0e-36067350c19c" xsi:nil="true"/>
    <ItemId xmlns="621b3311-adc9-44a7-af0e-36067350c19c" xsi:nil="true"/>
    <ItemDate xmlns="621b3311-adc9-44a7-af0e-36067350c19c" xsi:nil="true"/>
    <Filename xmlns="621b3311-adc9-44a7-af0e-36067350c19c" xsi:nil="true"/>
    <ObjectId xmlns="621b3311-adc9-44a7-af0e-36067350c19c" xsi:nil="true"/>
    <TaxCatchAll xmlns="ddb5066c-6899-482b-9ea0-5145f9da9989" xsi:nil="true"/>
    <lcf76f155ced4ddcb4097134ff3c332f xmlns="f5536f26-5d7e-4d2b-a510-6667eeb1ad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C62D6A7-205E-42E7-A080-FE8D725172E5}"/>
</file>

<file path=customXml/itemProps2.xml><?xml version="1.0" encoding="utf-8"?>
<ds:datastoreItem xmlns:ds="http://schemas.openxmlformats.org/officeDocument/2006/customXml" ds:itemID="{AB9B429B-1EFB-412E-9AD5-E194DB105F4E}">
  <ds:schemaRefs>
    <ds:schemaRef ds:uri="http://schemas.microsoft.com/sharepoint/v3/contenttype/forms"/>
  </ds:schemaRefs>
</ds:datastoreItem>
</file>

<file path=customXml/itemProps3.xml><?xml version="1.0" encoding="utf-8"?>
<ds:datastoreItem xmlns:ds="http://schemas.openxmlformats.org/officeDocument/2006/customXml" ds:itemID="{17E58F36-4A94-4B74-8391-5A43CF2DB292}">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17179E78-3495-4026-ABF9-344683C97382}">
  <ds:schemaRefs>
    <ds:schemaRef ds:uri="http://schemas.openxmlformats.org/package/2006/metadata/core-properties"/>
    <ds:schemaRef ds:uri="http://purl.org/dc/dcmitype/"/>
    <ds:schemaRef ds:uri="http://schemas.microsoft.com/office/2006/documentManagement/types"/>
    <ds:schemaRef ds:uri="99180bc4-2f7d-45e7-9e22-353907fb92c6"/>
    <ds:schemaRef ds:uri="http://purl.org/dc/elements/1.1/"/>
    <ds:schemaRef ds:uri="http://schemas.microsoft.com/office/2006/metadata/properties"/>
    <ds:schemaRef ds:uri="7558938a-8a22-4524-afb0-58b165029303"/>
    <ds:schemaRef ds:uri="http://schemas.microsoft.com/sharepoint/v3"/>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Cover Page</vt:lpstr>
      <vt:lpstr>Attachment FRP-1</vt:lpstr>
      <vt:lpstr>Attachment FRP-2</vt:lpstr>
      <vt:lpstr>Attachment FRP-3</vt:lpstr>
      <vt:lpstr>Consumables</vt:lpstr>
      <vt:lpstr>Emissions Allowances</vt:lpstr>
      <vt:lpstr>Forecasted U2 SCR O&amp;M</vt:lpstr>
      <vt:lpstr>Steve Decker Project Input ==&gt;&gt;</vt:lpstr>
      <vt:lpstr>Decker Input - Project Capital</vt:lpstr>
      <vt:lpstr>Decker Input - FRP-1</vt:lpstr>
      <vt:lpstr>Decker Input - FRP-2</vt:lpstr>
      <vt:lpstr>'Attachment FRP-3'!Print_Area</vt:lpstr>
      <vt:lpstr>'Decker Input - Project Capital'!Print_Titles</vt:lpstr>
    </vt:vector>
  </TitlesOfParts>
  <Company>American Electric Power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AEP</dc:creator>
  <cp:keywords/>
  <cp:lastModifiedBy>shcoe</cp:lastModifiedBy>
  <cp:lastPrinted>2020-06-30T21:05:32Z</cp:lastPrinted>
  <dcterms:created xsi:type="dcterms:W3CDTF">2014-05-08T12:12:24Z</dcterms:created>
  <dcterms:modified xsi:type="dcterms:W3CDTF">2020-07-10T21:08:30Z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de2bf9a9-2c71-4c5a-b05f-eff5be273e4a</vt:lpwstr>
  </property>
  <property fmtid="{D5CDD505-2E9C-101B-9397-08002B2CF9AE}" pid="3" name="bjSaver">
    <vt:lpwstr>M9HU+PhZr0nHnFsgqscBbJUMwGyDSoPZ</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7" name="bjDocumentLabelXML-0">
    <vt:lpwstr>ames.com/2008/01/sie/internal/label"&gt;&lt;element uid="50c31824-0780-4910-87d1-eaaffd182d42" value="" /&gt;&lt;/sisl&gt;</vt:lpwstr>
  </property>
  <property fmtid="{D5CDD505-2E9C-101B-9397-08002B2CF9AE}" pid="8" name="{A44787D4-0540-4523-9961-78E4036D8C6D}">
    <vt:lpwstr>{DBB6DE3A-D99B-465C-BCF6-FB8A8A114D57}</vt:lpwstr>
  </property>
  <property fmtid="{D5CDD505-2E9C-101B-9397-08002B2CF9AE}" pid="9" name="ContentTypeId">
    <vt:lpwstr>0x01010017F62C1BAB7D1B4998D0BFFEC59B8AD2</vt:lpwstr>
  </property>
</Properties>
</file>