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Image1\FILINGS\"/>
    </mc:Choice>
  </mc:AlternateContent>
  <xr:revisionPtr revIDLastSave="0" documentId="8_{8DD41F1A-28EA-40FE-B85E-65D73F39A1EA}" xr6:coauthVersionLast="45" xr6:coauthVersionMax="45" xr10:uidLastSave="{00000000-0000-0000-0000-000000000000}"/>
  <bookViews>
    <workbookView xWindow="-120" yWindow="-120" windowWidth="19440" windowHeight="10440" xr2:uid="{6A3010F8-E029-421E-B00D-274012BBC88D}"/>
  </bookViews>
  <sheets>
    <sheet name="LMS Debt" sheetId="1" r:id="rId1"/>
    <sheet name="By Month-Cost vs. Revenue" sheetId="2" r:id="rId2"/>
  </sheets>
  <externalReferences>
    <externalReference r:id="rId3"/>
  </externalReferences>
  <definedNames>
    <definedName name="_xlnm.Print_Area" localSheetId="0">'LMS Debt'!$A$3:$J$33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0" i="2" l="1"/>
  <c r="C100" i="2"/>
  <c r="F99" i="2"/>
  <c r="C99" i="2"/>
  <c r="F98" i="2"/>
  <c r="C98" i="2"/>
  <c r="F97" i="2"/>
  <c r="C97" i="2"/>
  <c r="F96" i="2"/>
  <c r="C96" i="2"/>
  <c r="F95" i="2"/>
  <c r="C95" i="2"/>
  <c r="F94" i="2"/>
  <c r="C94" i="2"/>
  <c r="F93" i="2"/>
  <c r="C93" i="2"/>
  <c r="F92" i="2"/>
  <c r="C92" i="2"/>
  <c r="F91" i="2"/>
  <c r="C91" i="2"/>
  <c r="F90" i="2"/>
  <c r="C90" i="2"/>
  <c r="F89" i="2"/>
  <c r="C89" i="2"/>
  <c r="F88" i="2"/>
  <c r="C88" i="2"/>
  <c r="F87" i="2"/>
  <c r="C87" i="2"/>
  <c r="F86" i="2"/>
  <c r="C86" i="2"/>
  <c r="F85" i="2"/>
  <c r="C85" i="2"/>
  <c r="F84" i="2"/>
  <c r="C84" i="2"/>
  <c r="F83" i="2"/>
  <c r="C83" i="2"/>
  <c r="F82" i="2"/>
  <c r="C82" i="2"/>
  <c r="F81" i="2"/>
  <c r="C81" i="2"/>
  <c r="F80" i="2"/>
  <c r="C80" i="2"/>
  <c r="F79" i="2"/>
  <c r="C79" i="2"/>
  <c r="F78" i="2"/>
  <c r="C78" i="2"/>
  <c r="F77" i="2"/>
  <c r="C77" i="2"/>
  <c r="F76" i="2"/>
  <c r="C76" i="2"/>
  <c r="F75" i="2"/>
  <c r="C75" i="2"/>
  <c r="F74" i="2"/>
  <c r="C74" i="2"/>
  <c r="F73" i="2"/>
  <c r="C73" i="2"/>
  <c r="F72" i="2"/>
  <c r="C72" i="2"/>
  <c r="F71" i="2"/>
  <c r="C71" i="2"/>
  <c r="F70" i="2"/>
  <c r="C70" i="2"/>
  <c r="F69" i="2"/>
  <c r="C69" i="2"/>
  <c r="F68" i="2"/>
  <c r="C68" i="2"/>
  <c r="F67" i="2"/>
  <c r="C67" i="2"/>
  <c r="F66" i="2"/>
  <c r="C66" i="2"/>
  <c r="F65" i="2"/>
  <c r="C65" i="2"/>
  <c r="F64" i="2"/>
  <c r="C64" i="2"/>
  <c r="F63" i="2"/>
  <c r="C63" i="2"/>
  <c r="F62" i="2"/>
  <c r="C62" i="2"/>
  <c r="F61" i="2"/>
  <c r="C61" i="2"/>
  <c r="F60" i="2"/>
  <c r="C60" i="2"/>
  <c r="F59" i="2"/>
  <c r="C59" i="2"/>
  <c r="F58" i="2"/>
  <c r="C58" i="2"/>
  <c r="F57" i="2"/>
  <c r="C57" i="2"/>
  <c r="F56" i="2"/>
  <c r="C56" i="2"/>
  <c r="F55" i="2"/>
  <c r="C55" i="2"/>
  <c r="F54" i="2"/>
  <c r="C54" i="2"/>
  <c r="F53" i="2"/>
  <c r="C53" i="2"/>
  <c r="F52" i="2"/>
  <c r="C52" i="2"/>
  <c r="F51" i="2"/>
  <c r="C51" i="2"/>
  <c r="F50" i="2"/>
  <c r="C50" i="2"/>
  <c r="F49" i="2"/>
  <c r="C49" i="2"/>
  <c r="F48" i="2"/>
  <c r="C48" i="2"/>
  <c r="F47" i="2"/>
  <c r="C47" i="2"/>
  <c r="F46" i="2"/>
  <c r="C46" i="2"/>
  <c r="F45" i="2"/>
  <c r="C45" i="2"/>
  <c r="F44" i="2"/>
  <c r="C44" i="2"/>
  <c r="F43" i="2"/>
  <c r="C43" i="2"/>
  <c r="F42" i="2"/>
  <c r="C42" i="2"/>
  <c r="F41" i="2"/>
  <c r="C41" i="2"/>
  <c r="F40" i="2"/>
  <c r="C40" i="2"/>
  <c r="F39" i="2"/>
  <c r="C39" i="2"/>
  <c r="F38" i="2"/>
  <c r="C38" i="2"/>
  <c r="F37" i="2"/>
  <c r="C37" i="2"/>
  <c r="F36" i="2"/>
  <c r="C36" i="2"/>
  <c r="F35" i="2"/>
  <c r="C35" i="2"/>
  <c r="F34" i="2"/>
  <c r="C34" i="2"/>
  <c r="F33" i="2"/>
  <c r="C33" i="2"/>
  <c r="F32" i="2"/>
  <c r="C32" i="2"/>
  <c r="F31" i="2"/>
  <c r="C31" i="2"/>
  <c r="F30" i="2"/>
  <c r="C30" i="2"/>
  <c r="F29" i="2"/>
  <c r="C29" i="2"/>
  <c r="F28" i="2"/>
  <c r="C28" i="2"/>
  <c r="F27" i="2"/>
  <c r="C27" i="2"/>
  <c r="F26" i="2"/>
  <c r="C26" i="2"/>
  <c r="F25" i="2"/>
  <c r="C25" i="2"/>
  <c r="F24" i="2"/>
  <c r="C24" i="2"/>
  <c r="F23" i="2"/>
  <c r="C23" i="2"/>
  <c r="F22" i="2"/>
  <c r="C22" i="2"/>
  <c r="F21" i="2"/>
  <c r="C21" i="2"/>
  <c r="F20" i="2"/>
  <c r="D20" i="2"/>
  <c r="C20" i="2"/>
  <c r="F19" i="2"/>
  <c r="C19" i="2"/>
  <c r="G18" i="2"/>
  <c r="C18" i="2"/>
  <c r="G17" i="2"/>
  <c r="C17" i="2"/>
  <c r="G16" i="2"/>
  <c r="I16" i="2" s="1"/>
  <c r="D16" i="2"/>
  <c r="C16" i="2"/>
  <c r="G15" i="2"/>
  <c r="I15" i="2" s="1"/>
  <c r="D15" i="2"/>
  <c r="C15" i="2"/>
  <c r="G14" i="2"/>
  <c r="I14" i="2" s="1"/>
  <c r="D14" i="2"/>
  <c r="C14" i="2"/>
  <c r="G13" i="2"/>
  <c r="I13" i="2" s="1"/>
  <c r="D13" i="2"/>
  <c r="C13" i="2"/>
  <c r="G12" i="2"/>
  <c r="I12" i="2" s="1"/>
  <c r="D12" i="2"/>
  <c r="C12" i="2"/>
  <c r="G11" i="2"/>
  <c r="I11" i="2" s="1"/>
  <c r="D11" i="2"/>
  <c r="C11" i="2"/>
  <c r="G10" i="2"/>
  <c r="I10" i="2" s="1"/>
  <c r="D10" i="2"/>
  <c r="C10" i="2"/>
  <c r="F6" i="2"/>
  <c r="A6" i="2"/>
  <c r="G20" i="1"/>
  <c r="I20" i="1" s="1"/>
  <c r="G18" i="1"/>
  <c r="I18" i="1" s="1"/>
  <c r="G19" i="1"/>
  <c r="I19" i="1" s="1"/>
  <c r="H11" i="1"/>
  <c r="H12" i="1"/>
  <c r="H13" i="1"/>
  <c r="H14" i="1"/>
  <c r="H15" i="1"/>
  <c r="H16" i="1"/>
  <c r="H10" i="1"/>
  <c r="G12" i="1"/>
  <c r="G13" i="1"/>
  <c r="G14" i="1"/>
  <c r="G15" i="1"/>
  <c r="G16" i="1"/>
  <c r="G17" i="1"/>
  <c r="I17" i="1" s="1"/>
  <c r="G11" i="1"/>
  <c r="G10" i="1"/>
  <c r="I10" i="1" s="1"/>
  <c r="E10" i="1"/>
  <c r="E11" i="1"/>
  <c r="E12" i="1"/>
  <c r="E13" i="1"/>
  <c r="E14" i="1"/>
  <c r="E15" i="1"/>
  <c r="E16" i="1"/>
  <c r="E17" i="1"/>
  <c r="E18" i="1"/>
  <c r="E19" i="1"/>
  <c r="E20" i="1"/>
  <c r="E21" i="1"/>
  <c r="J21" i="1" s="1"/>
  <c r="E22" i="1"/>
  <c r="E23" i="1"/>
  <c r="J23" i="1" s="1"/>
  <c r="E24" i="1"/>
  <c r="E25" i="1"/>
  <c r="J25" i="1" s="1"/>
  <c r="E26" i="1"/>
  <c r="E27" i="1"/>
  <c r="E28" i="1"/>
  <c r="E29" i="1"/>
  <c r="J29" i="1" s="1"/>
  <c r="E30" i="1"/>
  <c r="E9" i="1"/>
  <c r="I11" i="1" l="1"/>
  <c r="J11" i="1" s="1"/>
  <c r="G97" i="2"/>
  <c r="G93" i="2"/>
  <c r="G89" i="2"/>
  <c r="G85" i="2"/>
  <c r="G81" i="2"/>
  <c r="G77" i="2"/>
  <c r="G73" i="2"/>
  <c r="G69" i="2"/>
  <c r="G65" i="2"/>
  <c r="G61" i="2"/>
  <c r="G57" i="2"/>
  <c r="G53" i="2"/>
  <c r="G49" i="2"/>
  <c r="G45" i="2"/>
  <c r="G41" i="2"/>
  <c r="G37" i="2"/>
  <c r="G33" i="2"/>
  <c r="G29" i="2"/>
  <c r="G25" i="2"/>
  <c r="G21" i="2"/>
  <c r="G43" i="2"/>
  <c r="G100" i="2"/>
  <c r="G96" i="2"/>
  <c r="G92" i="2"/>
  <c r="G88" i="2"/>
  <c r="G84" i="2"/>
  <c r="G80" i="2"/>
  <c r="G76" i="2"/>
  <c r="G72" i="2"/>
  <c r="G68" i="2"/>
  <c r="G64" i="2"/>
  <c r="G60" i="2"/>
  <c r="G56" i="2"/>
  <c r="G52" i="2"/>
  <c r="G48" i="2"/>
  <c r="G44" i="2"/>
  <c r="G40" i="2"/>
  <c r="G36" i="2"/>
  <c r="G32" i="2"/>
  <c r="G28" i="2"/>
  <c r="G24" i="2"/>
  <c r="G20" i="2"/>
  <c r="G79" i="2"/>
  <c r="G75" i="2"/>
  <c r="G71" i="2"/>
  <c r="G67" i="2"/>
  <c r="G63" i="2"/>
  <c r="G59" i="2"/>
  <c r="G51" i="2"/>
  <c r="G39" i="2"/>
  <c r="G31" i="2"/>
  <c r="G19" i="2"/>
  <c r="G99" i="2"/>
  <c r="G95" i="2"/>
  <c r="G91" i="2"/>
  <c r="G87" i="2"/>
  <c r="G83" i="2"/>
  <c r="G55" i="2"/>
  <c r="G47" i="2"/>
  <c r="G35" i="2"/>
  <c r="G27" i="2"/>
  <c r="G23" i="2"/>
  <c r="D77" i="2"/>
  <c r="I77" i="2" s="1"/>
  <c r="D65" i="2"/>
  <c r="I65" i="2" s="1"/>
  <c r="D53" i="2"/>
  <c r="D33" i="2"/>
  <c r="I33" i="2" s="1"/>
  <c r="D21" i="2"/>
  <c r="D73" i="2"/>
  <c r="I73" i="2" s="1"/>
  <c r="D69" i="2"/>
  <c r="D57" i="2"/>
  <c r="D49" i="2"/>
  <c r="I49" i="2" s="1"/>
  <c r="D37" i="2"/>
  <c r="I37" i="2" s="1"/>
  <c r="D29" i="2"/>
  <c r="D25" i="2"/>
  <c r="D61" i="2"/>
  <c r="I61" i="2" s="1"/>
  <c r="D45" i="2"/>
  <c r="I45" i="2" s="1"/>
  <c r="D41" i="2"/>
  <c r="G26" i="2"/>
  <c r="D28" i="2"/>
  <c r="G42" i="2"/>
  <c r="D44" i="2"/>
  <c r="G58" i="2"/>
  <c r="D60" i="2"/>
  <c r="G74" i="2"/>
  <c r="D76" i="2"/>
  <c r="G90" i="2"/>
  <c r="D92" i="2"/>
  <c r="G22" i="2"/>
  <c r="D24" i="2"/>
  <c r="I24" i="2" s="1"/>
  <c r="G38" i="2"/>
  <c r="D40" i="2"/>
  <c r="I40" i="2" s="1"/>
  <c r="G54" i="2"/>
  <c r="D56" i="2"/>
  <c r="I56" i="2" s="1"/>
  <c r="G70" i="2"/>
  <c r="D72" i="2"/>
  <c r="I72" i="2" s="1"/>
  <c r="G86" i="2"/>
  <c r="D88" i="2"/>
  <c r="I88" i="2" s="1"/>
  <c r="I20" i="2"/>
  <c r="G34" i="2"/>
  <c r="D36" i="2"/>
  <c r="I36" i="2" s="1"/>
  <c r="G50" i="2"/>
  <c r="D52" i="2"/>
  <c r="I52" i="2" s="1"/>
  <c r="G66" i="2"/>
  <c r="D68" i="2"/>
  <c r="I68" i="2" s="1"/>
  <c r="G82" i="2"/>
  <c r="D84" i="2"/>
  <c r="I84" i="2" s="1"/>
  <c r="G98" i="2"/>
  <c r="D100" i="2"/>
  <c r="I100" i="2" s="1"/>
  <c r="D99" i="2"/>
  <c r="I99" i="2" s="1"/>
  <c r="G30" i="2"/>
  <c r="D32" i="2"/>
  <c r="I32" i="2" s="1"/>
  <c r="G46" i="2"/>
  <c r="D48" i="2"/>
  <c r="G62" i="2"/>
  <c r="D64" i="2"/>
  <c r="I64" i="2" s="1"/>
  <c r="G78" i="2"/>
  <c r="D80" i="2"/>
  <c r="G94" i="2"/>
  <c r="D96" i="2"/>
  <c r="I96" i="2" s="1"/>
  <c r="D81" i="2"/>
  <c r="I81" i="2" s="1"/>
  <c r="D85" i="2"/>
  <c r="D89" i="2"/>
  <c r="D93" i="2"/>
  <c r="I93" i="2" s="1"/>
  <c r="D97" i="2"/>
  <c r="I97" i="2" s="1"/>
  <c r="D22" i="2"/>
  <c r="D26" i="2"/>
  <c r="I26" i="2" s="1"/>
  <c r="D30" i="2"/>
  <c r="I30" i="2" s="1"/>
  <c r="D34" i="2"/>
  <c r="I34" i="2" s="1"/>
  <c r="D38" i="2"/>
  <c r="D42" i="2"/>
  <c r="D46" i="2"/>
  <c r="D50" i="2"/>
  <c r="I50" i="2" s="1"/>
  <c r="D54" i="2"/>
  <c r="D58" i="2"/>
  <c r="I58" i="2" s="1"/>
  <c r="D62" i="2"/>
  <c r="I62" i="2" s="1"/>
  <c r="D66" i="2"/>
  <c r="I66" i="2" s="1"/>
  <c r="D70" i="2"/>
  <c r="D74" i="2"/>
  <c r="D78" i="2"/>
  <c r="D82" i="2"/>
  <c r="I82" i="2" s="1"/>
  <c r="D86" i="2"/>
  <c r="D90" i="2"/>
  <c r="I90" i="2" s="1"/>
  <c r="D94" i="2"/>
  <c r="I94" i="2" s="1"/>
  <c r="D98" i="2"/>
  <c r="I98" i="2" s="1"/>
  <c r="D17" i="2"/>
  <c r="I17" i="2" s="1"/>
  <c r="D18" i="2"/>
  <c r="I18" i="2" s="1"/>
  <c r="D19" i="2"/>
  <c r="D23" i="2"/>
  <c r="I23" i="2" s="1"/>
  <c r="D27" i="2"/>
  <c r="I27" i="2" s="1"/>
  <c r="D31" i="2"/>
  <c r="D35" i="2"/>
  <c r="D39" i="2"/>
  <c r="I39" i="2" s="1"/>
  <c r="D43" i="2"/>
  <c r="I43" i="2" s="1"/>
  <c r="D47" i="2"/>
  <c r="D51" i="2"/>
  <c r="I51" i="2" s="1"/>
  <c r="D55" i="2"/>
  <c r="I55" i="2" s="1"/>
  <c r="D59" i="2"/>
  <c r="D63" i="2"/>
  <c r="D67" i="2"/>
  <c r="I67" i="2" s="1"/>
  <c r="D71" i="2"/>
  <c r="I71" i="2" s="1"/>
  <c r="D75" i="2"/>
  <c r="D79" i="2"/>
  <c r="D83" i="2"/>
  <c r="I83" i="2" s="1"/>
  <c r="D87" i="2"/>
  <c r="I87" i="2" s="1"/>
  <c r="D91" i="2"/>
  <c r="D95" i="2"/>
  <c r="I95" i="2" s="1"/>
  <c r="I15" i="1"/>
  <c r="J24" i="1"/>
  <c r="J30" i="1"/>
  <c r="I14" i="1"/>
  <c r="J14" i="1" s="1"/>
  <c r="J22" i="1"/>
  <c r="J28" i="1"/>
  <c r="I13" i="1"/>
  <c r="J19" i="1"/>
  <c r="J27" i="1"/>
  <c r="I16" i="1"/>
  <c r="I12" i="1"/>
  <c r="J12" i="1" s="1"/>
  <c r="J26" i="1"/>
  <c r="J10" i="1"/>
  <c r="J15" i="1"/>
  <c r="J18" i="1"/>
  <c r="J20" i="1"/>
  <c r="J17" i="1"/>
  <c r="I35" i="2" l="1"/>
  <c r="I19" i="2"/>
  <c r="I78" i="2"/>
  <c r="I46" i="2"/>
  <c r="I92" i="2"/>
  <c r="I60" i="2"/>
  <c r="I28" i="2"/>
  <c r="I21" i="2"/>
  <c r="I79" i="2"/>
  <c r="I63" i="2"/>
  <c r="I47" i="2"/>
  <c r="I31" i="2"/>
  <c r="I74" i="2"/>
  <c r="I42" i="2"/>
  <c r="I89" i="2"/>
  <c r="I25" i="2"/>
  <c r="I57" i="2"/>
  <c r="I91" i="2"/>
  <c r="I75" i="2"/>
  <c r="I59" i="2"/>
  <c r="I86" i="2"/>
  <c r="I70" i="2"/>
  <c r="I54" i="2"/>
  <c r="I38" i="2"/>
  <c r="I22" i="2"/>
  <c r="I85" i="2"/>
  <c r="I80" i="2"/>
  <c r="I48" i="2"/>
  <c r="I76" i="2"/>
  <c r="I44" i="2"/>
  <c r="I41" i="2"/>
  <c r="I29" i="2"/>
  <c r="I69" i="2"/>
  <c r="I53" i="2"/>
  <c r="J16" i="1"/>
  <c r="J13" i="1"/>
  <c r="J31" i="1" s="1"/>
</calcChain>
</file>

<file path=xl/sharedStrings.xml><?xml version="1.0" encoding="utf-8"?>
<sst xmlns="http://schemas.openxmlformats.org/spreadsheetml/2006/main" count="34" uniqueCount="28">
  <si>
    <t>LMS Debt:</t>
  </si>
  <si>
    <t>Original Proposal</t>
  </si>
  <si>
    <t>Year</t>
  </si>
  <si>
    <t>New Proposal</t>
  </si>
  <si>
    <t>Loan #1</t>
  </si>
  <si>
    <t>Loan #2</t>
  </si>
  <si>
    <t>New Loan</t>
  </si>
  <si>
    <t>Loan 7931</t>
  </si>
  <si>
    <t>Loan 7324</t>
  </si>
  <si>
    <t>Interest Rate</t>
  </si>
  <si>
    <t>Balance: EOY 2020*</t>
  </si>
  <si>
    <t>Total</t>
  </si>
  <si>
    <t>Delta</t>
  </si>
  <si>
    <t>Yellow Highlight=3 Year average found in original application.  $284,772.</t>
  </si>
  <si>
    <t>Blue Highlight =6 Year average, $283,848.75.</t>
  </si>
  <si>
    <t>Assuming start in January 2021</t>
  </si>
  <si>
    <t>By Month</t>
  </si>
  <si>
    <t>Original Monthly Amount</t>
  </si>
  <si>
    <t>Annual</t>
  </si>
  <si>
    <t>Monthly</t>
  </si>
  <si>
    <t>$12,307.50 per month for first 9 months</t>
  </si>
  <si>
    <t/>
  </si>
  <si>
    <t>Month #</t>
  </si>
  <si>
    <t>Date</t>
  </si>
  <si>
    <t>Revenue</t>
  </si>
  <si>
    <t>Cumulative Revenue</t>
  </si>
  <si>
    <t>Cumulative Cost</t>
  </si>
  <si>
    <t>Cost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</si>
</sst>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0.00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44" fontId="0" fillId="0" borderId="0" xfId="1" applyFont="1"/>
    <xf numFmtId="44" fontId="0" fillId="0" borderId="0" xfId="0" applyNumberFormat="1"/>
    <xf numFmtId="0" fontId="0" fillId="0" borderId="0" xfId="0" applyAlignment="1">
      <alignment horizontal="center"/>
    </xf>
    <xf numFmtId="44" fontId="0" fillId="0" borderId="5" xfId="1" applyFont="1" applyBorder="1"/>
    <xf numFmtId="44" fontId="0" fillId="0" borderId="0" xfId="1" applyFont="1" applyBorder="1"/>
    <xf numFmtId="0" fontId="0" fillId="0" borderId="0" xfId="0" applyBorder="1"/>
    <xf numFmtId="0" fontId="0" fillId="0" borderId="6" xfId="0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44" fontId="0" fillId="0" borderId="6" xfId="1" applyFont="1" applyBorder="1"/>
    <xf numFmtId="9" fontId="0" fillId="0" borderId="6" xfId="0" applyNumberFormat="1" applyBorder="1"/>
    <xf numFmtId="44" fontId="0" fillId="2" borderId="6" xfId="1" applyFont="1" applyFill="1" applyBorder="1"/>
    <xf numFmtId="44" fontId="0" fillId="0" borderId="8" xfId="1" applyFont="1" applyBorder="1"/>
    <xf numFmtId="44" fontId="0" fillId="0" borderId="9" xfId="1" applyFont="1" applyBorder="1"/>
    <xf numFmtId="44" fontId="0" fillId="0" borderId="6" xfId="0" applyNumberFormat="1" applyBorder="1"/>
    <xf numFmtId="44" fontId="0" fillId="0" borderId="7" xfId="1" applyFont="1" applyBorder="1"/>
    <xf numFmtId="44" fontId="0" fillId="0" borderId="9" xfId="0" applyNumberFormat="1" applyBorder="1"/>
    <xf numFmtId="0" fontId="2" fillId="0" borderId="0" xfId="0" applyFont="1" applyBorder="1" applyAlignment="1"/>
    <xf numFmtId="0" fontId="0" fillId="0" borderId="0" xfId="0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1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/>
    </xf>
    <xf numFmtId="44" fontId="0" fillId="0" borderId="5" xfId="1" applyFont="1" applyBorder="1" applyAlignment="1">
      <alignment horizontal="center"/>
    </xf>
    <xf numFmtId="44" fontId="0" fillId="0" borderId="0" xfId="1" applyFon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0" fontId="0" fillId="0" borderId="5" xfId="0" applyNumberFormat="1" applyBorder="1" applyAlignment="1">
      <alignment horizontal="center"/>
    </xf>
    <xf numFmtId="10" fontId="0" fillId="0" borderId="0" xfId="0" applyNumberFormat="1" applyBorder="1" applyAlignment="1">
      <alignment horizontal="center"/>
    </xf>
    <xf numFmtId="9" fontId="0" fillId="0" borderId="0" xfId="0" applyNumberFormat="1" applyBorder="1" applyAlignment="1">
      <alignment horizontal="center"/>
    </xf>
    <xf numFmtId="0" fontId="0" fillId="0" borderId="0" xfId="0" applyAlignment="1">
      <alignment horizontal="left" vertical="center"/>
    </xf>
    <xf numFmtId="44" fontId="0" fillId="3" borderId="0" xfId="1" applyFont="1" applyFill="1" applyBorder="1"/>
    <xf numFmtId="0" fontId="0" fillId="0" borderId="0" xfId="0" applyAlignment="1">
      <alignment horizontal="left"/>
    </xf>
    <xf numFmtId="0" fontId="0" fillId="0" borderId="0" xfId="0" quotePrefix="1"/>
    <xf numFmtId="44" fontId="0" fillId="0" borderId="1" xfId="1" applyFont="1" applyBorder="1"/>
    <xf numFmtId="17" fontId="0" fillId="0" borderId="0" xfId="0" applyNumberFormat="1"/>
    <xf numFmtId="0" fontId="0" fillId="2" borderId="0" xfId="0" applyFill="1"/>
    <xf numFmtId="17" fontId="0" fillId="2" borderId="0" xfId="0" applyNumberFormat="1" applyFill="1"/>
    <xf numFmtId="44" fontId="0" fillId="2" borderId="0" xfId="1" applyFont="1" applyFill="1"/>
    <xf numFmtId="44" fontId="0" fillId="2" borderId="0" xfId="0" applyNumberFormat="1" applyFill="1"/>
    <xf numFmtId="44" fontId="0" fillId="0" borderId="0" xfId="1" applyFont="1" applyFill="1"/>
    <xf numFmtId="0" fontId="2" fillId="0" borderId="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Cumulative Revenue v. Cumulative Cost</a:t>
            </a:r>
          </a:p>
          <a:p>
            <a:pPr>
              <a:defRPr/>
            </a:pPr>
            <a:r>
              <a:rPr lang="en-US"/>
              <a:t>Intersection</a:t>
            </a:r>
            <a:r>
              <a:rPr lang="en-US" baseline="0"/>
              <a:t> Week 76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[1]Sheet1!$D$9</c:f>
              <c:strCache>
                <c:ptCount val="1"/>
                <c:pt idx="0">
                  <c:v>Cumulative Revenue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[1]Sheet1!$D$10:$D$100</c:f>
              <c:numCache>
                <c:formatCode>General</c:formatCode>
                <c:ptCount val="91"/>
                <c:pt idx="0">
                  <c:v>23731</c:v>
                </c:pt>
                <c:pt idx="1">
                  <c:v>47462</c:v>
                </c:pt>
                <c:pt idx="2">
                  <c:v>71193</c:v>
                </c:pt>
                <c:pt idx="3">
                  <c:v>94924</c:v>
                </c:pt>
                <c:pt idx="4">
                  <c:v>118655</c:v>
                </c:pt>
                <c:pt idx="5">
                  <c:v>142386</c:v>
                </c:pt>
                <c:pt idx="6">
                  <c:v>166117</c:v>
                </c:pt>
                <c:pt idx="7">
                  <c:v>189848</c:v>
                </c:pt>
                <c:pt idx="8">
                  <c:v>213579</c:v>
                </c:pt>
                <c:pt idx="9">
                  <c:v>237310</c:v>
                </c:pt>
                <c:pt idx="10">
                  <c:v>261041</c:v>
                </c:pt>
                <c:pt idx="11">
                  <c:v>284772</c:v>
                </c:pt>
                <c:pt idx="12">
                  <c:v>308503</c:v>
                </c:pt>
                <c:pt idx="13">
                  <c:v>332234</c:v>
                </c:pt>
                <c:pt idx="14">
                  <c:v>355965</c:v>
                </c:pt>
                <c:pt idx="15">
                  <c:v>379696</c:v>
                </c:pt>
                <c:pt idx="16">
                  <c:v>403427</c:v>
                </c:pt>
                <c:pt idx="17">
                  <c:v>427158</c:v>
                </c:pt>
                <c:pt idx="18">
                  <c:v>450889</c:v>
                </c:pt>
                <c:pt idx="19">
                  <c:v>474620</c:v>
                </c:pt>
                <c:pt idx="20">
                  <c:v>498351</c:v>
                </c:pt>
                <c:pt idx="21">
                  <c:v>522082</c:v>
                </c:pt>
                <c:pt idx="22">
                  <c:v>545813</c:v>
                </c:pt>
                <c:pt idx="23">
                  <c:v>569544</c:v>
                </c:pt>
                <c:pt idx="24">
                  <c:v>593275</c:v>
                </c:pt>
                <c:pt idx="25">
                  <c:v>617006</c:v>
                </c:pt>
                <c:pt idx="26">
                  <c:v>640737</c:v>
                </c:pt>
                <c:pt idx="27">
                  <c:v>664468</c:v>
                </c:pt>
                <c:pt idx="28">
                  <c:v>688199</c:v>
                </c:pt>
                <c:pt idx="29">
                  <c:v>711930</c:v>
                </c:pt>
                <c:pt idx="30">
                  <c:v>735661</c:v>
                </c:pt>
                <c:pt idx="31">
                  <c:v>759392</c:v>
                </c:pt>
                <c:pt idx="32">
                  <c:v>783123</c:v>
                </c:pt>
                <c:pt idx="33">
                  <c:v>806854</c:v>
                </c:pt>
                <c:pt idx="34">
                  <c:v>830585</c:v>
                </c:pt>
                <c:pt idx="35">
                  <c:v>854316</c:v>
                </c:pt>
                <c:pt idx="36">
                  <c:v>878047</c:v>
                </c:pt>
                <c:pt idx="37">
                  <c:v>901778</c:v>
                </c:pt>
                <c:pt idx="38">
                  <c:v>925509</c:v>
                </c:pt>
                <c:pt idx="39">
                  <c:v>949240</c:v>
                </c:pt>
                <c:pt idx="40">
                  <c:v>972971</c:v>
                </c:pt>
                <c:pt idx="41">
                  <c:v>996702</c:v>
                </c:pt>
                <c:pt idx="42">
                  <c:v>1020433</c:v>
                </c:pt>
                <c:pt idx="43">
                  <c:v>1044164</c:v>
                </c:pt>
                <c:pt idx="44">
                  <c:v>1067895</c:v>
                </c:pt>
                <c:pt idx="45">
                  <c:v>1091626</c:v>
                </c:pt>
                <c:pt idx="46">
                  <c:v>1115357</c:v>
                </c:pt>
                <c:pt idx="47">
                  <c:v>1139088</c:v>
                </c:pt>
                <c:pt idx="48">
                  <c:v>1162819</c:v>
                </c:pt>
                <c:pt idx="49">
                  <c:v>1186550</c:v>
                </c:pt>
                <c:pt idx="50">
                  <c:v>1210281</c:v>
                </c:pt>
                <c:pt idx="51">
                  <c:v>1234012</c:v>
                </c:pt>
                <c:pt idx="52">
                  <c:v>1257743</c:v>
                </c:pt>
                <c:pt idx="53">
                  <c:v>1281474</c:v>
                </c:pt>
                <c:pt idx="54">
                  <c:v>1305205</c:v>
                </c:pt>
                <c:pt idx="55">
                  <c:v>1328936</c:v>
                </c:pt>
                <c:pt idx="56">
                  <c:v>1352667</c:v>
                </c:pt>
                <c:pt idx="57">
                  <c:v>1376398</c:v>
                </c:pt>
                <c:pt idx="58">
                  <c:v>1400129</c:v>
                </c:pt>
                <c:pt idx="59">
                  <c:v>1423860</c:v>
                </c:pt>
                <c:pt idx="60">
                  <c:v>1447591</c:v>
                </c:pt>
                <c:pt idx="61">
                  <c:v>1471322</c:v>
                </c:pt>
                <c:pt idx="62">
                  <c:v>1495053</c:v>
                </c:pt>
                <c:pt idx="63">
                  <c:v>1518784</c:v>
                </c:pt>
                <c:pt idx="64">
                  <c:v>1542515</c:v>
                </c:pt>
                <c:pt idx="65">
                  <c:v>1566246</c:v>
                </c:pt>
                <c:pt idx="66">
                  <c:v>1589977</c:v>
                </c:pt>
                <c:pt idx="67">
                  <c:v>1613708</c:v>
                </c:pt>
                <c:pt idx="68">
                  <c:v>1637439</c:v>
                </c:pt>
                <c:pt idx="69">
                  <c:v>1661170</c:v>
                </c:pt>
                <c:pt idx="70">
                  <c:v>1684901</c:v>
                </c:pt>
                <c:pt idx="71">
                  <c:v>1708632</c:v>
                </c:pt>
                <c:pt idx="72">
                  <c:v>1732363</c:v>
                </c:pt>
                <c:pt idx="73">
                  <c:v>1756094</c:v>
                </c:pt>
                <c:pt idx="74">
                  <c:v>1779825</c:v>
                </c:pt>
                <c:pt idx="75">
                  <c:v>1803556</c:v>
                </c:pt>
                <c:pt idx="76">
                  <c:v>1827287</c:v>
                </c:pt>
                <c:pt idx="77">
                  <c:v>1851018</c:v>
                </c:pt>
                <c:pt idx="78">
                  <c:v>1874749</c:v>
                </c:pt>
                <c:pt idx="79">
                  <c:v>1898480</c:v>
                </c:pt>
                <c:pt idx="80">
                  <c:v>1922211</c:v>
                </c:pt>
                <c:pt idx="81">
                  <c:v>1945942</c:v>
                </c:pt>
                <c:pt idx="82">
                  <c:v>1969673</c:v>
                </c:pt>
                <c:pt idx="83">
                  <c:v>1993404</c:v>
                </c:pt>
                <c:pt idx="84">
                  <c:v>2017135</c:v>
                </c:pt>
                <c:pt idx="85">
                  <c:v>2040866</c:v>
                </c:pt>
                <c:pt idx="86">
                  <c:v>2064597</c:v>
                </c:pt>
                <c:pt idx="87">
                  <c:v>2088328</c:v>
                </c:pt>
                <c:pt idx="88">
                  <c:v>2112059</c:v>
                </c:pt>
                <c:pt idx="89">
                  <c:v>2135790</c:v>
                </c:pt>
                <c:pt idx="90">
                  <c:v>2159521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3C-4CD9-AACB-F9596B9C6753}"/>
            </c:ext>
          </c:extLst>
        </c:ser>
        <c:ser>
          <c:idx val="1"/>
          <c:order val="1"/>
          <c:tx>
            <c:strRef>
              <c:f>[1]Sheet1!$E$9</c:f>
              <c:strCache>
                <c:ptCount val="1"/>
                <c:pt idx="0">
                  <c:v>Cumulative Cost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[1]Sheet1!$E$10:$E$100</c:f>
              <c:numCache>
                <c:formatCode>General</c:formatCode>
                <c:ptCount val="91"/>
                <c:pt idx="0">
                  <c:v>12307.5</c:v>
                </c:pt>
                <c:pt idx="1">
                  <c:v>24615</c:v>
                </c:pt>
                <c:pt idx="2">
                  <c:v>36922.5</c:v>
                </c:pt>
                <c:pt idx="3">
                  <c:v>49230</c:v>
                </c:pt>
                <c:pt idx="4">
                  <c:v>61537.5</c:v>
                </c:pt>
                <c:pt idx="5">
                  <c:v>73845</c:v>
                </c:pt>
                <c:pt idx="6">
                  <c:v>86152.5</c:v>
                </c:pt>
                <c:pt idx="7">
                  <c:v>98460</c:v>
                </c:pt>
                <c:pt idx="8">
                  <c:v>110767.5</c:v>
                </c:pt>
                <c:pt idx="9">
                  <c:v>136017.5</c:v>
                </c:pt>
                <c:pt idx="10">
                  <c:v>161267.5</c:v>
                </c:pt>
                <c:pt idx="11">
                  <c:v>186517.5</c:v>
                </c:pt>
                <c:pt idx="12">
                  <c:v>211767.5</c:v>
                </c:pt>
                <c:pt idx="13">
                  <c:v>237017.5</c:v>
                </c:pt>
                <c:pt idx="14">
                  <c:v>262267.5</c:v>
                </c:pt>
                <c:pt idx="15">
                  <c:v>287517.5</c:v>
                </c:pt>
                <c:pt idx="16">
                  <c:v>312767.5</c:v>
                </c:pt>
                <c:pt idx="17">
                  <c:v>338017.5</c:v>
                </c:pt>
                <c:pt idx="18">
                  <c:v>363267.5</c:v>
                </c:pt>
                <c:pt idx="19">
                  <c:v>388517.5</c:v>
                </c:pt>
                <c:pt idx="20">
                  <c:v>413767.5</c:v>
                </c:pt>
                <c:pt idx="21">
                  <c:v>439017.5</c:v>
                </c:pt>
                <c:pt idx="22">
                  <c:v>464267.5</c:v>
                </c:pt>
                <c:pt idx="23">
                  <c:v>489517.5</c:v>
                </c:pt>
                <c:pt idx="24">
                  <c:v>514767.5</c:v>
                </c:pt>
                <c:pt idx="25">
                  <c:v>540017.5</c:v>
                </c:pt>
                <c:pt idx="26">
                  <c:v>565267.5</c:v>
                </c:pt>
                <c:pt idx="27">
                  <c:v>590517.5</c:v>
                </c:pt>
                <c:pt idx="28">
                  <c:v>615767.5</c:v>
                </c:pt>
                <c:pt idx="29">
                  <c:v>641017.5</c:v>
                </c:pt>
                <c:pt idx="30">
                  <c:v>666267.5</c:v>
                </c:pt>
                <c:pt idx="31">
                  <c:v>691517.5</c:v>
                </c:pt>
                <c:pt idx="32">
                  <c:v>716767.5</c:v>
                </c:pt>
                <c:pt idx="33">
                  <c:v>742017.5</c:v>
                </c:pt>
                <c:pt idx="34">
                  <c:v>767267.5</c:v>
                </c:pt>
                <c:pt idx="35">
                  <c:v>792517.5</c:v>
                </c:pt>
                <c:pt idx="36">
                  <c:v>817767.5</c:v>
                </c:pt>
                <c:pt idx="37">
                  <c:v>843017.5</c:v>
                </c:pt>
                <c:pt idx="38">
                  <c:v>868267.5</c:v>
                </c:pt>
                <c:pt idx="39">
                  <c:v>893517.5</c:v>
                </c:pt>
                <c:pt idx="40">
                  <c:v>918767.5</c:v>
                </c:pt>
                <c:pt idx="41">
                  <c:v>944017.5</c:v>
                </c:pt>
                <c:pt idx="42">
                  <c:v>969267.5</c:v>
                </c:pt>
                <c:pt idx="43">
                  <c:v>994517.5</c:v>
                </c:pt>
                <c:pt idx="44">
                  <c:v>1019767.5</c:v>
                </c:pt>
                <c:pt idx="45">
                  <c:v>1045017.5</c:v>
                </c:pt>
                <c:pt idx="46">
                  <c:v>1070267.5</c:v>
                </c:pt>
                <c:pt idx="47">
                  <c:v>1095517.5</c:v>
                </c:pt>
                <c:pt idx="48">
                  <c:v>1120767.5</c:v>
                </c:pt>
                <c:pt idx="49">
                  <c:v>1146017.5</c:v>
                </c:pt>
                <c:pt idx="50">
                  <c:v>1171267.5</c:v>
                </c:pt>
                <c:pt idx="51">
                  <c:v>1196517.5</c:v>
                </c:pt>
                <c:pt idx="52">
                  <c:v>1221767.5</c:v>
                </c:pt>
                <c:pt idx="53">
                  <c:v>1247017.5</c:v>
                </c:pt>
                <c:pt idx="54">
                  <c:v>1272267.5</c:v>
                </c:pt>
                <c:pt idx="55">
                  <c:v>1297517.5</c:v>
                </c:pt>
                <c:pt idx="56">
                  <c:v>1322767.5</c:v>
                </c:pt>
                <c:pt idx="57">
                  <c:v>1348017.5</c:v>
                </c:pt>
                <c:pt idx="58">
                  <c:v>1373267.5</c:v>
                </c:pt>
                <c:pt idx="59">
                  <c:v>1398517.5</c:v>
                </c:pt>
                <c:pt idx="60">
                  <c:v>1423767.5</c:v>
                </c:pt>
                <c:pt idx="61">
                  <c:v>1449017.5</c:v>
                </c:pt>
                <c:pt idx="62">
                  <c:v>1474267.5</c:v>
                </c:pt>
                <c:pt idx="63">
                  <c:v>1499517.5</c:v>
                </c:pt>
                <c:pt idx="64">
                  <c:v>1524767.5</c:v>
                </c:pt>
                <c:pt idx="65">
                  <c:v>1550017.5</c:v>
                </c:pt>
                <c:pt idx="66">
                  <c:v>1575267.5</c:v>
                </c:pt>
                <c:pt idx="67">
                  <c:v>1600517.5</c:v>
                </c:pt>
                <c:pt idx="68">
                  <c:v>1625767.5</c:v>
                </c:pt>
                <c:pt idx="69">
                  <c:v>1651017.5</c:v>
                </c:pt>
                <c:pt idx="70">
                  <c:v>1676267.5</c:v>
                </c:pt>
                <c:pt idx="71">
                  <c:v>1701517.5</c:v>
                </c:pt>
                <c:pt idx="72">
                  <c:v>1726767.5</c:v>
                </c:pt>
                <c:pt idx="73">
                  <c:v>1752017.5</c:v>
                </c:pt>
                <c:pt idx="74">
                  <c:v>1777267.5</c:v>
                </c:pt>
                <c:pt idx="75">
                  <c:v>1802517.5</c:v>
                </c:pt>
                <c:pt idx="76">
                  <c:v>1827767.5</c:v>
                </c:pt>
                <c:pt idx="77">
                  <c:v>1853017.5</c:v>
                </c:pt>
                <c:pt idx="78">
                  <c:v>1878267.5</c:v>
                </c:pt>
                <c:pt idx="79">
                  <c:v>1903517.5</c:v>
                </c:pt>
                <c:pt idx="80">
                  <c:v>1928767.5</c:v>
                </c:pt>
                <c:pt idx="81">
                  <c:v>1954017.5</c:v>
                </c:pt>
                <c:pt idx="82">
                  <c:v>1979267.5</c:v>
                </c:pt>
                <c:pt idx="83">
                  <c:v>2004517.5</c:v>
                </c:pt>
                <c:pt idx="84">
                  <c:v>2029767.5</c:v>
                </c:pt>
                <c:pt idx="85">
                  <c:v>2055017.5</c:v>
                </c:pt>
                <c:pt idx="86">
                  <c:v>2080267.5</c:v>
                </c:pt>
                <c:pt idx="87">
                  <c:v>2105517.5</c:v>
                </c:pt>
                <c:pt idx="88">
                  <c:v>2130767.5</c:v>
                </c:pt>
                <c:pt idx="89">
                  <c:v>2156017.5</c:v>
                </c:pt>
                <c:pt idx="90">
                  <c:v>2181267.5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03C-4CD9-AACB-F9596B9C67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4968511"/>
        <c:axId val="524969343"/>
      </c:lineChart>
      <c:catAx>
        <c:axId val="52496851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Month #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4969343"/>
        <c:crosses val="autoZero"/>
        <c:auto val="1"/>
        <c:lblAlgn val="ctr"/>
        <c:lblOffset val="100"/>
        <c:noMultiLvlLbl val="0"/>
      </c:catAx>
      <c:valAx>
        <c:axId val="5249693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Cumulative Dollars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249685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0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314325</xdr:colOff>
      <xdr:row>0</xdr:row>
      <xdr:rowOff>85725</xdr:rowOff>
    </xdr:from>
    <xdr:to>
      <xdr:col>2</xdr:col>
      <xdr:colOff>200025</xdr:colOff>
      <xdr:row>4</xdr:row>
      <xdr:rowOff>90934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BE2E2E6-494A-43DF-BF45-FA3A0D7601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85725"/>
          <a:ext cx="1857375" cy="95770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19049</xdr:colOff>
      <xdr:row>9</xdr:row>
      <xdr:rowOff>28575</xdr:rowOff>
    </xdr:from>
    <xdr:to>
      <xdr:col>27</xdr:col>
      <xdr:colOff>523874</xdr:colOff>
      <xdr:row>42</xdr:row>
      <xdr:rowOff>47624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8B84FD8-2EE9-4CE3-993A-007947BC6C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ater/Utility/LMS/45412%20-%20U%20%20LMS%20Townships%20Conservancy%20Districts/SWD%20Files/LMS-Monthly%20Delta%20for%20Deb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9">
          <cell r="D9" t="str">
            <v>Cumulative Revenue</v>
          </cell>
          <cell r="E9" t="str">
            <v>Cumulative Cost</v>
          </cell>
        </row>
        <row r="10">
          <cell r="D10">
            <v>23731</v>
          </cell>
          <cell r="E10">
            <v>12307.5</v>
          </cell>
        </row>
        <row r="11">
          <cell r="D11">
            <v>47462</v>
          </cell>
          <cell r="E11">
            <v>24615</v>
          </cell>
        </row>
        <row r="12">
          <cell r="D12">
            <v>71193</v>
          </cell>
          <cell r="E12">
            <v>36922.5</v>
          </cell>
        </row>
        <row r="13">
          <cell r="D13">
            <v>94924</v>
          </cell>
          <cell r="E13">
            <v>49230</v>
          </cell>
        </row>
        <row r="14">
          <cell r="D14">
            <v>118655</v>
          </cell>
          <cell r="E14">
            <v>61537.5</v>
          </cell>
        </row>
        <row r="15">
          <cell r="D15">
            <v>142386</v>
          </cell>
          <cell r="E15">
            <v>73845</v>
          </cell>
        </row>
        <row r="16">
          <cell r="D16">
            <v>166117</v>
          </cell>
          <cell r="E16">
            <v>86152.5</v>
          </cell>
        </row>
        <row r="17">
          <cell r="D17">
            <v>189848</v>
          </cell>
          <cell r="E17">
            <v>98460</v>
          </cell>
        </row>
        <row r="18">
          <cell r="D18">
            <v>213579</v>
          </cell>
          <cell r="E18">
            <v>110767.5</v>
          </cell>
        </row>
        <row r="19">
          <cell r="D19">
            <v>237310</v>
          </cell>
          <cell r="E19">
            <v>136017.5</v>
          </cell>
        </row>
        <row r="20">
          <cell r="D20">
            <v>261041</v>
          </cell>
          <cell r="E20">
            <v>161267.5</v>
          </cell>
        </row>
        <row r="21">
          <cell r="D21">
            <v>284772</v>
          </cell>
          <cell r="E21">
            <v>186517.5</v>
          </cell>
        </row>
        <row r="22">
          <cell r="D22">
            <v>308503</v>
          </cell>
          <cell r="E22">
            <v>211767.5</v>
          </cell>
        </row>
        <row r="23">
          <cell r="D23">
            <v>332234</v>
          </cell>
          <cell r="E23">
            <v>237017.5</v>
          </cell>
        </row>
        <row r="24">
          <cell r="D24">
            <v>355965</v>
          </cell>
          <cell r="E24">
            <v>262267.5</v>
          </cell>
        </row>
        <row r="25">
          <cell r="D25">
            <v>379696</v>
          </cell>
          <cell r="E25">
            <v>287517.5</v>
          </cell>
        </row>
        <row r="26">
          <cell r="D26">
            <v>403427</v>
          </cell>
          <cell r="E26">
            <v>312767.5</v>
          </cell>
        </row>
        <row r="27">
          <cell r="D27">
            <v>427158</v>
          </cell>
          <cell r="E27">
            <v>338017.5</v>
          </cell>
        </row>
        <row r="28">
          <cell r="D28">
            <v>450889</v>
          </cell>
          <cell r="E28">
            <v>363267.5</v>
          </cell>
        </row>
        <row r="29">
          <cell r="D29">
            <v>474620</v>
          </cell>
          <cell r="E29">
            <v>388517.5</v>
          </cell>
        </row>
        <row r="30">
          <cell r="D30">
            <v>498351</v>
          </cell>
          <cell r="E30">
            <v>413767.5</v>
          </cell>
        </row>
        <row r="31">
          <cell r="D31">
            <v>522082</v>
          </cell>
          <cell r="E31">
            <v>439017.5</v>
          </cell>
        </row>
        <row r="32">
          <cell r="D32">
            <v>545813</v>
          </cell>
          <cell r="E32">
            <v>464267.5</v>
          </cell>
        </row>
        <row r="33">
          <cell r="D33">
            <v>569544</v>
          </cell>
          <cell r="E33">
            <v>489517.5</v>
          </cell>
        </row>
        <row r="34">
          <cell r="D34">
            <v>593275</v>
          </cell>
          <cell r="E34">
            <v>514767.5</v>
          </cell>
        </row>
        <row r="35">
          <cell r="D35">
            <v>617006</v>
          </cell>
          <cell r="E35">
            <v>540017.5</v>
          </cell>
        </row>
        <row r="36">
          <cell r="D36">
            <v>640737</v>
          </cell>
          <cell r="E36">
            <v>565267.5</v>
          </cell>
        </row>
        <row r="37">
          <cell r="D37">
            <v>664468</v>
          </cell>
          <cell r="E37">
            <v>590517.5</v>
          </cell>
        </row>
        <row r="38">
          <cell r="D38">
            <v>688199</v>
          </cell>
          <cell r="E38">
            <v>615767.5</v>
          </cell>
        </row>
        <row r="39">
          <cell r="D39">
            <v>711930</v>
          </cell>
          <cell r="E39">
            <v>641017.5</v>
          </cell>
        </row>
        <row r="40">
          <cell r="D40">
            <v>735661</v>
          </cell>
          <cell r="E40">
            <v>666267.5</v>
          </cell>
        </row>
        <row r="41">
          <cell r="D41">
            <v>759392</v>
          </cell>
          <cell r="E41">
            <v>691517.5</v>
          </cell>
        </row>
        <row r="42">
          <cell r="D42">
            <v>783123</v>
          </cell>
          <cell r="E42">
            <v>716767.5</v>
          </cell>
        </row>
        <row r="43">
          <cell r="D43">
            <v>806854</v>
          </cell>
          <cell r="E43">
            <v>742017.5</v>
          </cell>
        </row>
        <row r="44">
          <cell r="D44">
            <v>830585</v>
          </cell>
          <cell r="E44">
            <v>767267.5</v>
          </cell>
        </row>
        <row r="45">
          <cell r="D45">
            <v>854316</v>
          </cell>
          <cell r="E45">
            <v>792517.5</v>
          </cell>
        </row>
        <row r="46">
          <cell r="D46">
            <v>878047</v>
          </cell>
          <cell r="E46">
            <v>817767.5</v>
          </cell>
        </row>
        <row r="47">
          <cell r="D47">
            <v>901778</v>
          </cell>
          <cell r="E47">
            <v>843017.5</v>
          </cell>
        </row>
        <row r="48">
          <cell r="D48">
            <v>925509</v>
          </cell>
          <cell r="E48">
            <v>868267.5</v>
          </cell>
        </row>
        <row r="49">
          <cell r="D49">
            <v>949240</v>
          </cell>
          <cell r="E49">
            <v>893517.5</v>
          </cell>
        </row>
        <row r="50">
          <cell r="D50">
            <v>972971</v>
          </cell>
          <cell r="E50">
            <v>918767.5</v>
          </cell>
        </row>
        <row r="51">
          <cell r="D51">
            <v>996702</v>
          </cell>
          <cell r="E51">
            <v>944017.5</v>
          </cell>
        </row>
        <row r="52">
          <cell r="D52">
            <v>1020433</v>
          </cell>
          <cell r="E52">
            <v>969267.5</v>
          </cell>
        </row>
        <row r="53">
          <cell r="D53">
            <v>1044164</v>
          </cell>
          <cell r="E53">
            <v>994517.5</v>
          </cell>
        </row>
        <row r="54">
          <cell r="D54">
            <v>1067895</v>
          </cell>
          <cell r="E54">
            <v>1019767.5</v>
          </cell>
        </row>
        <row r="55">
          <cell r="D55">
            <v>1091626</v>
          </cell>
          <cell r="E55">
            <v>1045017.5</v>
          </cell>
        </row>
        <row r="56">
          <cell r="D56">
            <v>1115357</v>
          </cell>
          <cell r="E56">
            <v>1070267.5</v>
          </cell>
        </row>
        <row r="57">
          <cell r="D57">
            <v>1139088</v>
          </cell>
          <cell r="E57">
            <v>1095517.5</v>
          </cell>
        </row>
        <row r="58">
          <cell r="D58">
            <v>1162819</v>
          </cell>
          <cell r="E58">
            <v>1120767.5</v>
          </cell>
        </row>
        <row r="59">
          <cell r="D59">
            <v>1186550</v>
          </cell>
          <cell r="E59">
            <v>1146017.5</v>
          </cell>
        </row>
        <row r="60">
          <cell r="D60">
            <v>1210281</v>
          </cell>
          <cell r="E60">
            <v>1171267.5</v>
          </cell>
        </row>
        <row r="61">
          <cell r="D61">
            <v>1234012</v>
          </cell>
          <cell r="E61">
            <v>1196517.5</v>
          </cell>
        </row>
        <row r="62">
          <cell r="D62">
            <v>1257743</v>
          </cell>
          <cell r="E62">
            <v>1221767.5</v>
          </cell>
        </row>
        <row r="63">
          <cell r="D63">
            <v>1281474</v>
          </cell>
          <cell r="E63">
            <v>1247017.5</v>
          </cell>
        </row>
        <row r="64">
          <cell r="D64">
            <v>1305205</v>
          </cell>
          <cell r="E64">
            <v>1272267.5</v>
          </cell>
        </row>
        <row r="65">
          <cell r="D65">
            <v>1328936</v>
          </cell>
          <cell r="E65">
            <v>1297517.5</v>
          </cell>
        </row>
        <row r="66">
          <cell r="D66">
            <v>1352667</v>
          </cell>
          <cell r="E66">
            <v>1322767.5</v>
          </cell>
        </row>
        <row r="67">
          <cell r="D67">
            <v>1376398</v>
          </cell>
          <cell r="E67">
            <v>1348017.5</v>
          </cell>
        </row>
        <row r="68">
          <cell r="D68">
            <v>1400129</v>
          </cell>
          <cell r="E68">
            <v>1373267.5</v>
          </cell>
        </row>
        <row r="69">
          <cell r="D69">
            <v>1423860</v>
          </cell>
          <cell r="E69">
            <v>1398517.5</v>
          </cell>
        </row>
        <row r="70">
          <cell r="D70">
            <v>1447591</v>
          </cell>
          <cell r="E70">
            <v>1423767.5</v>
          </cell>
        </row>
        <row r="71">
          <cell r="D71">
            <v>1471322</v>
          </cell>
          <cell r="E71">
            <v>1449017.5</v>
          </cell>
        </row>
        <row r="72">
          <cell r="D72">
            <v>1495053</v>
          </cell>
          <cell r="E72">
            <v>1474267.5</v>
          </cell>
        </row>
        <row r="73">
          <cell r="D73">
            <v>1518784</v>
          </cell>
          <cell r="E73">
            <v>1499517.5</v>
          </cell>
        </row>
        <row r="74">
          <cell r="D74">
            <v>1542515</v>
          </cell>
          <cell r="E74">
            <v>1524767.5</v>
          </cell>
        </row>
        <row r="75">
          <cell r="D75">
            <v>1566246</v>
          </cell>
          <cell r="E75">
            <v>1550017.5</v>
          </cell>
        </row>
        <row r="76">
          <cell r="D76">
            <v>1589977</v>
          </cell>
          <cell r="E76">
            <v>1575267.5</v>
          </cell>
        </row>
        <row r="77">
          <cell r="D77">
            <v>1613708</v>
          </cell>
          <cell r="E77">
            <v>1600517.5</v>
          </cell>
        </row>
        <row r="78">
          <cell r="D78">
            <v>1637439</v>
          </cell>
          <cell r="E78">
            <v>1625767.5</v>
          </cell>
        </row>
        <row r="79">
          <cell r="D79">
            <v>1661170</v>
          </cell>
          <cell r="E79">
            <v>1651017.5</v>
          </cell>
        </row>
        <row r="80">
          <cell r="D80">
            <v>1684901</v>
          </cell>
          <cell r="E80">
            <v>1676267.5</v>
          </cell>
        </row>
        <row r="81">
          <cell r="D81">
            <v>1708632</v>
          </cell>
          <cell r="E81">
            <v>1701517.5</v>
          </cell>
        </row>
        <row r="82">
          <cell r="D82">
            <v>1732363</v>
          </cell>
          <cell r="E82">
            <v>1726767.5</v>
          </cell>
        </row>
        <row r="83">
          <cell r="D83">
            <v>1756094</v>
          </cell>
          <cell r="E83">
            <v>1752017.5</v>
          </cell>
        </row>
        <row r="84">
          <cell r="D84">
            <v>1779825</v>
          </cell>
          <cell r="E84">
            <v>1777267.5</v>
          </cell>
        </row>
        <row r="85">
          <cell r="D85">
            <v>1803556</v>
          </cell>
          <cell r="E85">
            <v>1802517.5</v>
          </cell>
        </row>
        <row r="86">
          <cell r="D86">
            <v>1827287</v>
          </cell>
          <cell r="E86">
            <v>1827767.5</v>
          </cell>
        </row>
        <row r="87">
          <cell r="D87">
            <v>1851018</v>
          </cell>
          <cell r="E87">
            <v>1853017.5</v>
          </cell>
        </row>
        <row r="88">
          <cell r="D88">
            <v>1874749</v>
          </cell>
          <cell r="E88">
            <v>1878267.5</v>
          </cell>
        </row>
        <row r="89">
          <cell r="D89">
            <v>1898480</v>
          </cell>
          <cell r="E89">
            <v>1903517.5</v>
          </cell>
        </row>
        <row r="90">
          <cell r="D90">
            <v>1922211</v>
          </cell>
          <cell r="E90">
            <v>1928767.5</v>
          </cell>
        </row>
        <row r="91">
          <cell r="D91">
            <v>1945942</v>
          </cell>
          <cell r="E91">
            <v>1954017.5</v>
          </cell>
        </row>
        <row r="92">
          <cell r="D92">
            <v>1969673</v>
          </cell>
          <cell r="E92">
            <v>1979267.5</v>
          </cell>
        </row>
        <row r="93">
          <cell r="D93">
            <v>1993404</v>
          </cell>
          <cell r="E93">
            <v>2004517.5</v>
          </cell>
        </row>
        <row r="94">
          <cell r="D94">
            <v>2017135</v>
          </cell>
          <cell r="E94">
            <v>2029767.5</v>
          </cell>
        </row>
        <row r="95">
          <cell r="D95">
            <v>2040866</v>
          </cell>
          <cell r="E95">
            <v>2055017.5</v>
          </cell>
        </row>
        <row r="96">
          <cell r="D96">
            <v>2064597</v>
          </cell>
          <cell r="E96">
            <v>2080267.5</v>
          </cell>
        </row>
        <row r="97">
          <cell r="D97">
            <v>2088328</v>
          </cell>
          <cell r="E97">
            <v>2105517.5</v>
          </cell>
        </row>
        <row r="98">
          <cell r="D98">
            <v>2112059</v>
          </cell>
          <cell r="E98">
            <v>2130767.5</v>
          </cell>
        </row>
        <row r="99">
          <cell r="D99">
            <v>2135790</v>
          </cell>
          <cell r="E99">
            <v>2156017.5</v>
          </cell>
        </row>
        <row r="100">
          <cell r="D100">
            <v>2159521</v>
          </cell>
          <cell r="E100">
            <v>2181267.5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01068-FD1D-4E21-A3AC-69B45C39FCF1}">
  <sheetPr>
    <pageSetUpPr fitToPage="1"/>
  </sheetPr>
  <dimension ref="A3:M33"/>
  <sheetViews>
    <sheetView showGridLines="0" tabSelected="1" workbookViewId="0">
      <selection activeCell="J18" sqref="J18"/>
    </sheetView>
  </sheetViews>
  <sheetFormatPr defaultRowHeight="15" x14ac:dyDescent="0.25"/>
  <cols>
    <col min="1" max="1" width="16.85546875" style="4" bestFit="1" customWidth="1"/>
    <col min="2" max="3" width="12.7109375" bestFit="1" customWidth="1"/>
    <col min="4" max="4" width="14.28515625" bestFit="1" customWidth="1"/>
    <col min="5" max="5" width="12.5703125" bestFit="1" customWidth="1"/>
    <col min="7" max="7" width="14.28515625" bestFit="1" customWidth="1"/>
    <col min="8" max="9" width="12.5703125" bestFit="1" customWidth="1"/>
    <col min="10" max="10" width="13.42578125" bestFit="1" customWidth="1"/>
  </cols>
  <sheetData>
    <row r="3" spans="1:13" ht="26.25" x14ac:dyDescent="0.4">
      <c r="A3" s="53" t="s">
        <v>0</v>
      </c>
      <c r="B3" s="53"/>
      <c r="C3" s="53"/>
      <c r="D3" s="53"/>
      <c r="E3" s="53"/>
      <c r="F3" s="53"/>
      <c r="G3" s="53"/>
      <c r="H3" s="53"/>
      <c r="I3" s="53"/>
      <c r="J3" s="53"/>
      <c r="K3" s="22"/>
    </row>
    <row r="4" spans="1:13" ht="18.75" x14ac:dyDescent="0.3">
      <c r="A4" s="21"/>
      <c r="B4" s="9"/>
      <c r="C4" s="10"/>
      <c r="D4" s="10"/>
      <c r="E4" s="11"/>
      <c r="G4" s="50" t="s">
        <v>3</v>
      </c>
      <c r="H4" s="51"/>
      <c r="I4" s="51"/>
      <c r="J4" s="52"/>
      <c r="L4" s="20"/>
      <c r="M4" s="7"/>
    </row>
    <row r="5" spans="1:13" ht="18.75" x14ac:dyDescent="0.3">
      <c r="A5" s="21"/>
      <c r="B5" s="44" t="s">
        <v>1</v>
      </c>
      <c r="C5" s="45"/>
      <c r="D5" s="45"/>
      <c r="E5" s="46"/>
      <c r="G5" s="47" t="s">
        <v>15</v>
      </c>
      <c r="H5" s="48"/>
      <c r="I5" s="48"/>
      <c r="J5" s="49"/>
    </row>
    <row r="6" spans="1:13" x14ac:dyDescent="0.25">
      <c r="A6" s="21" t="s">
        <v>10</v>
      </c>
      <c r="B6" s="26">
        <v>287038.90000000002</v>
      </c>
      <c r="C6" s="27">
        <v>567256.76</v>
      </c>
      <c r="D6" s="27">
        <v>1500000</v>
      </c>
      <c r="E6" s="12"/>
      <c r="F6" s="2"/>
      <c r="G6" s="26">
        <v>1800000</v>
      </c>
      <c r="H6" s="27">
        <v>610000</v>
      </c>
      <c r="I6" s="7"/>
      <c r="J6" s="8"/>
    </row>
    <row r="7" spans="1:13" x14ac:dyDescent="0.25">
      <c r="A7" s="21" t="s">
        <v>9</v>
      </c>
      <c r="B7" s="30">
        <v>3.4000000000000002E-2</v>
      </c>
      <c r="C7" s="31">
        <v>4.4999999999999998E-2</v>
      </c>
      <c r="D7" s="32">
        <v>0.04</v>
      </c>
      <c r="E7" s="13"/>
      <c r="G7" s="28">
        <v>2.8750000000000001E-2</v>
      </c>
      <c r="H7" s="29">
        <v>2.8750000000000001E-2</v>
      </c>
      <c r="I7" s="7"/>
      <c r="J7" s="8"/>
    </row>
    <row r="8" spans="1:13" ht="15.75" thickBot="1" x14ac:dyDescent="0.3">
      <c r="A8" s="23" t="s">
        <v>2</v>
      </c>
      <c r="B8" s="24" t="s">
        <v>8</v>
      </c>
      <c r="C8" s="25" t="s">
        <v>7</v>
      </c>
      <c r="D8" s="25" t="s">
        <v>6</v>
      </c>
      <c r="E8" s="23" t="s">
        <v>11</v>
      </c>
      <c r="F8" s="7"/>
      <c r="G8" s="24" t="s">
        <v>4</v>
      </c>
      <c r="H8" s="25" t="s">
        <v>5</v>
      </c>
      <c r="I8" s="25" t="s">
        <v>11</v>
      </c>
      <c r="J8" s="23" t="s">
        <v>12</v>
      </c>
    </row>
    <row r="9" spans="1:13" x14ac:dyDescent="0.25">
      <c r="A9" s="21">
        <v>2020</v>
      </c>
      <c r="B9" s="5">
        <v>112219.56</v>
      </c>
      <c r="C9" s="6">
        <v>116619</v>
      </c>
      <c r="D9" s="6">
        <v>0</v>
      </c>
      <c r="E9" s="14">
        <f>SUM(B9:D9)</f>
        <v>228838.56</v>
      </c>
      <c r="F9" s="7"/>
      <c r="G9" s="5"/>
      <c r="H9" s="6"/>
      <c r="I9" s="6"/>
      <c r="J9" s="8"/>
    </row>
    <row r="10" spans="1:13" x14ac:dyDescent="0.25">
      <c r="A10" s="21">
        <v>2021</v>
      </c>
      <c r="B10" s="5">
        <v>112219.56</v>
      </c>
      <c r="C10" s="6">
        <v>116619</v>
      </c>
      <c r="D10" s="6">
        <v>58675.31</v>
      </c>
      <c r="E10" s="14">
        <f t="shared" ref="E10:E30" si="0">SUM(B10:D10)</f>
        <v>287513.87</v>
      </c>
      <c r="F10" s="7"/>
      <c r="G10" s="5">
        <f>4312.5*9+17280*3</f>
        <v>90652.5</v>
      </c>
      <c r="H10" s="6">
        <f>7995*12</f>
        <v>95940</v>
      </c>
      <c r="I10" s="34">
        <f>SUM(G10:H10)</f>
        <v>186592.5</v>
      </c>
      <c r="J10" s="17">
        <f>+I10-E10</f>
        <v>-100921.37</v>
      </c>
    </row>
    <row r="11" spans="1:13" x14ac:dyDescent="0.25">
      <c r="A11" s="21">
        <v>2022</v>
      </c>
      <c r="B11" s="5">
        <v>112219.56</v>
      </c>
      <c r="C11" s="6">
        <v>116619</v>
      </c>
      <c r="D11" s="6">
        <v>109125</v>
      </c>
      <c r="E11" s="14">
        <f t="shared" si="0"/>
        <v>337963.56</v>
      </c>
      <c r="F11" s="7"/>
      <c r="G11" s="5">
        <f>17280*12</f>
        <v>207360</v>
      </c>
      <c r="H11" s="6">
        <f t="shared" ref="H11:H16" si="1">7995*12</f>
        <v>95940</v>
      </c>
      <c r="I11" s="34">
        <f t="shared" ref="I11:I20" si="2">SUM(G11:H11)</f>
        <v>303300</v>
      </c>
      <c r="J11" s="17">
        <f t="shared" ref="J11:J30" si="3">+I11-E11</f>
        <v>-34663.56</v>
      </c>
    </row>
    <row r="12" spans="1:13" x14ac:dyDescent="0.25">
      <c r="A12" s="21">
        <v>2023</v>
      </c>
      <c r="B12" s="5">
        <v>76278.34</v>
      </c>
      <c r="C12" s="6">
        <v>116619</v>
      </c>
      <c r="D12" s="6">
        <v>109125</v>
      </c>
      <c r="E12" s="12">
        <f t="shared" si="0"/>
        <v>302022.33999999997</v>
      </c>
      <c r="G12" s="5">
        <f t="shared" ref="G12:G19" si="4">17280*12</f>
        <v>207360</v>
      </c>
      <c r="H12" s="6">
        <f t="shared" si="1"/>
        <v>95940</v>
      </c>
      <c r="I12" s="34">
        <f t="shared" si="2"/>
        <v>303300</v>
      </c>
      <c r="J12" s="17">
        <f t="shared" si="3"/>
        <v>1277.6600000000326</v>
      </c>
    </row>
    <row r="13" spans="1:13" x14ac:dyDescent="0.25">
      <c r="A13" s="21">
        <v>2024</v>
      </c>
      <c r="B13" s="5"/>
      <c r="C13" s="6">
        <v>116619</v>
      </c>
      <c r="D13" s="6">
        <v>109125</v>
      </c>
      <c r="E13" s="12">
        <f t="shared" si="0"/>
        <v>225744</v>
      </c>
      <c r="G13" s="5">
        <f t="shared" si="4"/>
        <v>207360</v>
      </c>
      <c r="H13" s="6">
        <f t="shared" si="1"/>
        <v>95940</v>
      </c>
      <c r="I13" s="34">
        <f t="shared" si="2"/>
        <v>303300</v>
      </c>
      <c r="J13" s="17">
        <f t="shared" si="3"/>
        <v>77556</v>
      </c>
    </row>
    <row r="14" spans="1:13" x14ac:dyDescent="0.25">
      <c r="A14" s="21">
        <v>2025</v>
      </c>
      <c r="B14" s="5"/>
      <c r="C14" s="6">
        <v>116619</v>
      </c>
      <c r="D14" s="6">
        <v>109125</v>
      </c>
      <c r="E14" s="12">
        <f t="shared" si="0"/>
        <v>225744</v>
      </c>
      <c r="G14" s="5">
        <f t="shared" si="4"/>
        <v>207360</v>
      </c>
      <c r="H14" s="6">
        <f t="shared" si="1"/>
        <v>95940</v>
      </c>
      <c r="I14" s="34">
        <f t="shared" si="2"/>
        <v>303300</v>
      </c>
      <c r="J14" s="17">
        <f t="shared" si="3"/>
        <v>77556</v>
      </c>
    </row>
    <row r="15" spans="1:13" x14ac:dyDescent="0.25">
      <c r="A15" s="21">
        <v>2026</v>
      </c>
      <c r="B15" s="5"/>
      <c r="C15" s="6">
        <v>58309.5</v>
      </c>
      <c r="D15" s="6">
        <v>109125</v>
      </c>
      <c r="E15" s="12">
        <f t="shared" si="0"/>
        <v>167434.5</v>
      </c>
      <c r="G15" s="5">
        <f t="shared" si="4"/>
        <v>207360</v>
      </c>
      <c r="H15" s="6">
        <f t="shared" si="1"/>
        <v>95940</v>
      </c>
      <c r="I15" s="34">
        <f t="shared" si="2"/>
        <v>303300</v>
      </c>
      <c r="J15" s="17">
        <f t="shared" si="3"/>
        <v>135865.5</v>
      </c>
    </row>
    <row r="16" spans="1:13" x14ac:dyDescent="0.25">
      <c r="A16" s="21">
        <v>2027</v>
      </c>
      <c r="B16" s="5"/>
      <c r="C16" s="6"/>
      <c r="D16" s="6">
        <v>109125</v>
      </c>
      <c r="E16" s="12">
        <f t="shared" si="0"/>
        <v>109125</v>
      </c>
      <c r="G16" s="5">
        <f t="shared" si="4"/>
        <v>207360</v>
      </c>
      <c r="H16" s="6">
        <f t="shared" si="1"/>
        <v>95940</v>
      </c>
      <c r="I16" s="6">
        <f t="shared" si="2"/>
        <v>303300</v>
      </c>
      <c r="J16" s="17">
        <f t="shared" si="3"/>
        <v>194175</v>
      </c>
    </row>
    <row r="17" spans="1:10" x14ac:dyDescent="0.25">
      <c r="A17" s="21">
        <v>2028</v>
      </c>
      <c r="B17" s="5"/>
      <c r="C17" s="6"/>
      <c r="D17" s="6">
        <v>109125</v>
      </c>
      <c r="E17" s="12">
        <f t="shared" si="0"/>
        <v>109125</v>
      </c>
      <c r="G17" s="5">
        <f t="shared" si="4"/>
        <v>207360</v>
      </c>
      <c r="H17" s="6"/>
      <c r="I17" s="6">
        <f t="shared" si="2"/>
        <v>207360</v>
      </c>
      <c r="J17" s="17">
        <f t="shared" si="3"/>
        <v>98235</v>
      </c>
    </row>
    <row r="18" spans="1:10" x14ac:dyDescent="0.25">
      <c r="A18" s="21">
        <v>2029</v>
      </c>
      <c r="B18" s="5"/>
      <c r="C18" s="6"/>
      <c r="D18" s="6">
        <v>109125</v>
      </c>
      <c r="E18" s="12">
        <f t="shared" si="0"/>
        <v>109125</v>
      </c>
      <c r="G18" s="5">
        <f t="shared" si="4"/>
        <v>207360</v>
      </c>
      <c r="H18" s="6"/>
      <c r="I18" s="6">
        <f t="shared" si="2"/>
        <v>207360</v>
      </c>
      <c r="J18" s="17">
        <f t="shared" si="3"/>
        <v>98235</v>
      </c>
    </row>
    <row r="19" spans="1:10" x14ac:dyDescent="0.25">
      <c r="A19" s="21">
        <v>2030</v>
      </c>
      <c r="B19" s="5"/>
      <c r="C19" s="6"/>
      <c r="D19" s="6">
        <v>109125</v>
      </c>
      <c r="E19" s="12">
        <f t="shared" si="0"/>
        <v>109125</v>
      </c>
      <c r="G19" s="5">
        <f t="shared" si="4"/>
        <v>207360</v>
      </c>
      <c r="H19" s="6"/>
      <c r="I19" s="6">
        <f t="shared" si="2"/>
        <v>207360</v>
      </c>
      <c r="J19" s="17">
        <f t="shared" si="3"/>
        <v>98235</v>
      </c>
    </row>
    <row r="20" spans="1:10" x14ac:dyDescent="0.25">
      <c r="A20" s="21">
        <v>2031</v>
      </c>
      <c r="B20" s="5"/>
      <c r="C20" s="6"/>
      <c r="D20" s="6">
        <v>109125</v>
      </c>
      <c r="E20" s="12">
        <f t="shared" si="0"/>
        <v>109125</v>
      </c>
      <c r="G20" s="5">
        <f>17280*9</f>
        <v>155520</v>
      </c>
      <c r="H20" s="6"/>
      <c r="I20" s="6">
        <f t="shared" si="2"/>
        <v>155520</v>
      </c>
      <c r="J20" s="17">
        <f t="shared" si="3"/>
        <v>46395</v>
      </c>
    </row>
    <row r="21" spans="1:10" x14ac:dyDescent="0.25">
      <c r="A21" s="21">
        <v>2032</v>
      </c>
      <c r="B21" s="5"/>
      <c r="C21" s="6"/>
      <c r="D21" s="6">
        <v>109125</v>
      </c>
      <c r="E21" s="12">
        <f t="shared" si="0"/>
        <v>109125</v>
      </c>
      <c r="G21" s="5"/>
      <c r="H21" s="6"/>
      <c r="I21" s="6"/>
      <c r="J21" s="17">
        <f t="shared" si="3"/>
        <v>-109125</v>
      </c>
    </row>
    <row r="22" spans="1:10" x14ac:dyDescent="0.25">
      <c r="A22" s="21">
        <v>2033</v>
      </c>
      <c r="B22" s="5"/>
      <c r="C22" s="6"/>
      <c r="D22" s="6">
        <v>109125</v>
      </c>
      <c r="E22" s="12">
        <f t="shared" si="0"/>
        <v>109125</v>
      </c>
      <c r="G22" s="5"/>
      <c r="H22" s="6"/>
      <c r="I22" s="6"/>
      <c r="J22" s="17">
        <f t="shared" si="3"/>
        <v>-109125</v>
      </c>
    </row>
    <row r="23" spans="1:10" x14ac:dyDescent="0.25">
      <c r="A23" s="21">
        <v>2034</v>
      </c>
      <c r="B23" s="5"/>
      <c r="C23" s="6"/>
      <c r="D23" s="6">
        <v>109125</v>
      </c>
      <c r="E23" s="12">
        <f t="shared" si="0"/>
        <v>109125</v>
      </c>
      <c r="G23" s="5"/>
      <c r="H23" s="6"/>
      <c r="I23" s="6"/>
      <c r="J23" s="17">
        <f t="shared" si="3"/>
        <v>-109125</v>
      </c>
    </row>
    <row r="24" spans="1:10" x14ac:dyDescent="0.25">
      <c r="A24" s="21">
        <v>2035</v>
      </c>
      <c r="B24" s="5"/>
      <c r="C24" s="6"/>
      <c r="D24" s="6">
        <v>109125</v>
      </c>
      <c r="E24" s="12">
        <f t="shared" si="0"/>
        <v>109125</v>
      </c>
      <c r="G24" s="5"/>
      <c r="H24" s="6"/>
      <c r="I24" s="6"/>
      <c r="J24" s="17">
        <f t="shared" si="3"/>
        <v>-109125</v>
      </c>
    </row>
    <row r="25" spans="1:10" x14ac:dyDescent="0.25">
      <c r="A25" s="21">
        <v>2036</v>
      </c>
      <c r="B25" s="5"/>
      <c r="C25" s="6"/>
      <c r="D25" s="6">
        <v>109125</v>
      </c>
      <c r="E25" s="12">
        <f t="shared" si="0"/>
        <v>109125</v>
      </c>
      <c r="G25" s="5"/>
      <c r="H25" s="6"/>
      <c r="I25" s="6"/>
      <c r="J25" s="17">
        <f t="shared" si="3"/>
        <v>-109125</v>
      </c>
    </row>
    <row r="26" spans="1:10" x14ac:dyDescent="0.25">
      <c r="A26" s="21">
        <v>2037</v>
      </c>
      <c r="B26" s="5"/>
      <c r="C26" s="6"/>
      <c r="D26" s="6">
        <v>109125</v>
      </c>
      <c r="E26" s="12">
        <f t="shared" si="0"/>
        <v>109125</v>
      </c>
      <c r="G26" s="5"/>
      <c r="H26" s="6"/>
      <c r="I26" s="6"/>
      <c r="J26" s="17">
        <f t="shared" si="3"/>
        <v>-109125</v>
      </c>
    </row>
    <row r="27" spans="1:10" x14ac:dyDescent="0.25">
      <c r="A27" s="21">
        <v>2038</v>
      </c>
      <c r="B27" s="5"/>
      <c r="C27" s="6"/>
      <c r="D27" s="6">
        <v>109125</v>
      </c>
      <c r="E27" s="12">
        <f t="shared" si="0"/>
        <v>109125</v>
      </c>
      <c r="G27" s="5"/>
      <c r="H27" s="6"/>
      <c r="I27" s="6"/>
      <c r="J27" s="17">
        <f t="shared" si="3"/>
        <v>-109125</v>
      </c>
    </row>
    <row r="28" spans="1:10" x14ac:dyDescent="0.25">
      <c r="A28" s="21">
        <v>2039</v>
      </c>
      <c r="B28" s="5"/>
      <c r="C28" s="6"/>
      <c r="D28" s="6">
        <v>109125</v>
      </c>
      <c r="E28" s="12">
        <f t="shared" si="0"/>
        <v>109125</v>
      </c>
      <c r="G28" s="5"/>
      <c r="H28" s="6"/>
      <c r="I28" s="6"/>
      <c r="J28" s="17">
        <f t="shared" si="3"/>
        <v>-109125</v>
      </c>
    </row>
    <row r="29" spans="1:10" x14ac:dyDescent="0.25">
      <c r="A29" s="21">
        <v>2040</v>
      </c>
      <c r="B29" s="5"/>
      <c r="C29" s="6"/>
      <c r="D29" s="6">
        <v>109125</v>
      </c>
      <c r="E29" s="12">
        <f t="shared" si="0"/>
        <v>109125</v>
      </c>
      <c r="G29" s="5"/>
      <c r="H29" s="6"/>
      <c r="I29" s="6"/>
      <c r="J29" s="17">
        <f t="shared" si="3"/>
        <v>-109125</v>
      </c>
    </row>
    <row r="30" spans="1:10" x14ac:dyDescent="0.25">
      <c r="A30" s="21">
        <v>2041</v>
      </c>
      <c r="B30" s="18"/>
      <c r="C30" s="15"/>
      <c r="D30" s="15">
        <v>90937.5</v>
      </c>
      <c r="E30" s="16">
        <f t="shared" si="0"/>
        <v>90937.5</v>
      </c>
      <c r="G30" s="18"/>
      <c r="H30" s="15"/>
      <c r="I30" s="15"/>
      <c r="J30" s="19">
        <f t="shared" si="3"/>
        <v>-90937.5</v>
      </c>
    </row>
    <row r="31" spans="1:10" x14ac:dyDescent="0.25">
      <c r="I31" t="s">
        <v>11</v>
      </c>
      <c r="J31" s="3">
        <f>SUM(J10:J30)</f>
        <v>-381117.27</v>
      </c>
    </row>
    <row r="32" spans="1:10" x14ac:dyDescent="0.25">
      <c r="A32" s="33" t="s">
        <v>13</v>
      </c>
    </row>
    <row r="33" spans="1:1" x14ac:dyDescent="0.25">
      <c r="A33" s="35" t="s">
        <v>14</v>
      </c>
    </row>
  </sheetData>
  <mergeCells count="4">
    <mergeCell ref="B5:E5"/>
    <mergeCell ref="G5:J5"/>
    <mergeCell ref="G4:J4"/>
    <mergeCell ref="A3:J3"/>
  </mergeCells>
  <pageMargins left="0.7" right="0.7" top="0.75" bottom="0.75" header="0.3" footer="0.3"/>
  <pageSetup scale="92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61280-D63D-43E9-9CD3-676FD5CB1257}">
  <dimension ref="A3:I100"/>
  <sheetViews>
    <sheetView workbookViewId="0">
      <selection sqref="A1:XFD1048576"/>
    </sheetView>
  </sheetViews>
  <sheetFormatPr defaultRowHeight="15" x14ac:dyDescent="0.25"/>
  <cols>
    <col min="1" max="1" width="14.42578125" customWidth="1"/>
    <col min="2" max="2" width="12.5703125" bestFit="1" customWidth="1"/>
    <col min="3" max="3" width="11.5703125" bestFit="1" customWidth="1"/>
    <col min="4" max="4" width="19.7109375" bestFit="1" customWidth="1"/>
    <col min="5" max="5" width="15.5703125" hidden="1" customWidth="1"/>
    <col min="6" max="6" width="15.5703125" style="2" customWidth="1"/>
    <col min="7" max="7" width="16.28515625" bestFit="1" customWidth="1"/>
    <col min="9" max="9" width="12.5703125" bestFit="1" customWidth="1"/>
  </cols>
  <sheetData>
    <row r="3" spans="1:9" x14ac:dyDescent="0.25">
      <c r="A3" t="s">
        <v>16</v>
      </c>
    </row>
    <row r="4" spans="1:9" x14ac:dyDescent="0.25">
      <c r="A4" t="s">
        <v>17</v>
      </c>
    </row>
    <row r="5" spans="1:9" x14ac:dyDescent="0.25">
      <c r="A5" s="2">
        <v>284772</v>
      </c>
      <c r="B5" t="s">
        <v>18</v>
      </c>
      <c r="F5" s="2">
        <v>303300</v>
      </c>
      <c r="G5" t="s">
        <v>18</v>
      </c>
    </row>
    <row r="6" spans="1:9" x14ac:dyDescent="0.25">
      <c r="A6" s="2">
        <f>+A5/12</f>
        <v>23731</v>
      </c>
      <c r="B6" t="s">
        <v>19</v>
      </c>
      <c r="F6" s="2">
        <f>+F5/12</f>
        <v>25275</v>
      </c>
      <c r="G6" t="s">
        <v>19</v>
      </c>
    </row>
    <row r="7" spans="1:9" x14ac:dyDescent="0.25">
      <c r="F7" t="s">
        <v>20</v>
      </c>
    </row>
    <row r="8" spans="1:9" x14ac:dyDescent="0.25">
      <c r="E8" s="36" t="s">
        <v>21</v>
      </c>
    </row>
    <row r="9" spans="1:9" ht="15.75" thickBot="1" x14ac:dyDescent="0.3">
      <c r="A9" s="1" t="s">
        <v>22</v>
      </c>
      <c r="B9" s="1" t="s">
        <v>23</v>
      </c>
      <c r="C9" s="1" t="s">
        <v>24</v>
      </c>
      <c r="D9" s="1" t="s">
        <v>25</v>
      </c>
      <c r="E9" s="1" t="s">
        <v>26</v>
      </c>
      <c r="F9" s="37" t="s">
        <v>27</v>
      </c>
      <c r="G9" s="1" t="s">
        <v>26</v>
      </c>
      <c r="H9" s="1"/>
      <c r="I9" s="1" t="s">
        <v>12</v>
      </c>
    </row>
    <row r="10" spans="1:9" x14ac:dyDescent="0.25">
      <c r="A10">
        <v>1</v>
      </c>
      <c r="B10" s="38">
        <v>43831</v>
      </c>
      <c r="C10" s="2">
        <f t="shared" ref="C10:C41" si="0">+$A$5/12</f>
        <v>23731</v>
      </c>
      <c r="D10" s="2">
        <f>SUM(C10)</f>
        <v>23731</v>
      </c>
      <c r="E10" s="2">
        <v>12307.5</v>
      </c>
      <c r="F10" s="2">
        <v>12307.5</v>
      </c>
      <c r="G10" s="2">
        <f>SUM(F10)</f>
        <v>12307.5</v>
      </c>
      <c r="I10" s="3">
        <f>+D10-G10</f>
        <v>11423.5</v>
      </c>
    </row>
    <row r="11" spans="1:9" x14ac:dyDescent="0.25">
      <c r="A11">
        <v>2</v>
      </c>
      <c r="B11" s="38">
        <v>43862</v>
      </c>
      <c r="C11" s="2">
        <f t="shared" si="0"/>
        <v>23731</v>
      </c>
      <c r="D11" s="2">
        <f>SUM($C$10:C11)</f>
        <v>47462</v>
      </c>
      <c r="E11" s="2">
        <v>24615</v>
      </c>
      <c r="F11" s="2">
        <v>12307.5</v>
      </c>
      <c r="G11" s="2">
        <f>SUM($F$10:F11)</f>
        <v>24615</v>
      </c>
      <c r="I11" s="3">
        <f t="shared" ref="I11:I74" si="1">+D11-G11</f>
        <v>22847</v>
      </c>
    </row>
    <row r="12" spans="1:9" x14ac:dyDescent="0.25">
      <c r="A12">
        <v>3</v>
      </c>
      <c r="B12" s="38">
        <v>43891</v>
      </c>
      <c r="C12" s="2">
        <f t="shared" si="0"/>
        <v>23731</v>
      </c>
      <c r="D12" s="2">
        <f>SUM($C$10:C12)</f>
        <v>71193</v>
      </c>
      <c r="E12" s="2">
        <v>36922.5</v>
      </c>
      <c r="F12" s="2">
        <v>12307.5</v>
      </c>
      <c r="G12" s="2">
        <f>SUM($F$10:F12)</f>
        <v>36922.5</v>
      </c>
      <c r="I12" s="3">
        <f t="shared" si="1"/>
        <v>34270.5</v>
      </c>
    </row>
    <row r="13" spans="1:9" x14ac:dyDescent="0.25">
      <c r="A13">
        <v>4</v>
      </c>
      <c r="B13" s="38">
        <v>43922</v>
      </c>
      <c r="C13" s="2">
        <f t="shared" si="0"/>
        <v>23731</v>
      </c>
      <c r="D13" s="2">
        <f>SUM($C$10:C13)</f>
        <v>94924</v>
      </c>
      <c r="E13" s="2">
        <v>49230</v>
      </c>
      <c r="F13" s="2">
        <v>12307.5</v>
      </c>
      <c r="G13" s="2">
        <f>SUM($F$10:F13)</f>
        <v>49230</v>
      </c>
      <c r="I13" s="3">
        <f t="shared" si="1"/>
        <v>45694</v>
      </c>
    </row>
    <row r="14" spans="1:9" x14ac:dyDescent="0.25">
      <c r="A14">
        <v>5</v>
      </c>
      <c r="B14" s="38">
        <v>43952</v>
      </c>
      <c r="C14" s="2">
        <f t="shared" si="0"/>
        <v>23731</v>
      </c>
      <c r="D14" s="2">
        <f>SUM($C$10:C14)</f>
        <v>118655</v>
      </c>
      <c r="E14" s="2">
        <v>61537.5</v>
      </c>
      <c r="F14" s="2">
        <v>12307.5</v>
      </c>
      <c r="G14" s="2">
        <f>SUM($F$10:F14)</f>
        <v>61537.5</v>
      </c>
      <c r="I14" s="3">
        <f t="shared" si="1"/>
        <v>57117.5</v>
      </c>
    </row>
    <row r="15" spans="1:9" x14ac:dyDescent="0.25">
      <c r="A15">
        <v>6</v>
      </c>
      <c r="B15" s="38">
        <v>43983</v>
      </c>
      <c r="C15" s="2">
        <f t="shared" si="0"/>
        <v>23731</v>
      </c>
      <c r="D15" s="2">
        <f>SUM($C$10:C15)</f>
        <v>142386</v>
      </c>
      <c r="E15" s="2">
        <v>73845</v>
      </c>
      <c r="F15" s="2">
        <v>12307.5</v>
      </c>
      <c r="G15" s="2">
        <f>SUM($F$10:F15)</f>
        <v>73845</v>
      </c>
      <c r="I15" s="3">
        <f t="shared" si="1"/>
        <v>68541</v>
      </c>
    </row>
    <row r="16" spans="1:9" x14ac:dyDescent="0.25">
      <c r="A16">
        <v>7</v>
      </c>
      <c r="B16" s="38">
        <v>44013</v>
      </c>
      <c r="C16" s="2">
        <f t="shared" si="0"/>
        <v>23731</v>
      </c>
      <c r="D16" s="2">
        <f>SUM($C$10:C16)</f>
        <v>166117</v>
      </c>
      <c r="E16" s="2">
        <v>86152.5</v>
      </c>
      <c r="F16" s="2">
        <v>12307.5</v>
      </c>
      <c r="G16" s="2">
        <f>SUM($F$10:F16)</f>
        <v>86152.5</v>
      </c>
      <c r="I16" s="3">
        <f t="shared" si="1"/>
        <v>79964.5</v>
      </c>
    </row>
    <row r="17" spans="1:9" x14ac:dyDescent="0.25">
      <c r="A17">
        <v>8</v>
      </c>
      <c r="B17" s="38">
        <v>44044</v>
      </c>
      <c r="C17" s="2">
        <f t="shared" si="0"/>
        <v>23731</v>
      </c>
      <c r="D17" s="2">
        <f>SUM($C$10:C17)</f>
        <v>189848</v>
      </c>
      <c r="E17" s="2">
        <v>98460</v>
      </c>
      <c r="F17" s="2">
        <v>12307.5</v>
      </c>
      <c r="G17" s="2">
        <f>SUM($F$10:F17)</f>
        <v>98460</v>
      </c>
      <c r="I17" s="3">
        <f t="shared" si="1"/>
        <v>91388</v>
      </c>
    </row>
    <row r="18" spans="1:9" x14ac:dyDescent="0.25">
      <c r="A18">
        <v>9</v>
      </c>
      <c r="B18" s="38">
        <v>44075</v>
      </c>
      <c r="C18" s="2">
        <f t="shared" si="0"/>
        <v>23731</v>
      </c>
      <c r="D18" s="2">
        <f>SUM($C$10:C18)</f>
        <v>213579</v>
      </c>
      <c r="E18" s="2">
        <v>110767.5</v>
      </c>
      <c r="F18" s="2">
        <v>12307.5</v>
      </c>
      <c r="G18" s="2">
        <f>SUM($F$10:F18)</f>
        <v>110767.5</v>
      </c>
      <c r="I18" s="3">
        <f t="shared" si="1"/>
        <v>102811.5</v>
      </c>
    </row>
    <row r="19" spans="1:9" x14ac:dyDescent="0.25">
      <c r="A19">
        <v>10</v>
      </c>
      <c r="B19" s="38">
        <v>44105</v>
      </c>
      <c r="C19" s="2">
        <f t="shared" si="0"/>
        <v>23731</v>
      </c>
      <c r="D19" s="2">
        <f>SUM($C$10:C19)</f>
        <v>237310</v>
      </c>
      <c r="E19" s="2">
        <v>136017.5</v>
      </c>
      <c r="F19" s="2">
        <f t="shared" ref="F19:F50" si="2">+$F$5/12</f>
        <v>25275</v>
      </c>
      <c r="G19" s="2">
        <f>SUM($F$10:F19)</f>
        <v>136042.5</v>
      </c>
      <c r="I19" s="3">
        <f t="shared" si="1"/>
        <v>101267.5</v>
      </c>
    </row>
    <row r="20" spans="1:9" x14ac:dyDescent="0.25">
      <c r="A20">
        <v>11</v>
      </c>
      <c r="B20" s="38">
        <v>44136</v>
      </c>
      <c r="C20" s="2">
        <f t="shared" si="0"/>
        <v>23731</v>
      </c>
      <c r="D20" s="2">
        <f>SUM($C$10:C20)</f>
        <v>261041</v>
      </c>
      <c r="E20" s="2">
        <v>161267.5</v>
      </c>
      <c r="F20" s="2">
        <f t="shared" si="2"/>
        <v>25275</v>
      </c>
      <c r="G20" s="2">
        <f>SUM($F$10:F20)</f>
        <v>161317.5</v>
      </c>
      <c r="I20" s="3">
        <f t="shared" si="1"/>
        <v>99723.5</v>
      </c>
    </row>
    <row r="21" spans="1:9" x14ac:dyDescent="0.25">
      <c r="A21">
        <v>12</v>
      </c>
      <c r="B21" s="38">
        <v>44166</v>
      </c>
      <c r="C21" s="2">
        <f t="shared" si="0"/>
        <v>23731</v>
      </c>
      <c r="D21" s="2">
        <f>SUM($C$10:C21)</f>
        <v>284772</v>
      </c>
      <c r="E21" s="2">
        <v>186517.5</v>
      </c>
      <c r="F21" s="2">
        <f t="shared" si="2"/>
        <v>25275</v>
      </c>
      <c r="G21" s="2">
        <f>SUM($F$10:F21)</f>
        <v>186592.5</v>
      </c>
      <c r="I21" s="3">
        <f t="shared" si="1"/>
        <v>98179.5</v>
      </c>
    </row>
    <row r="22" spans="1:9" x14ac:dyDescent="0.25">
      <c r="A22">
        <v>13</v>
      </c>
      <c r="B22" s="38">
        <v>44197</v>
      </c>
      <c r="C22" s="2">
        <f t="shared" si="0"/>
        <v>23731</v>
      </c>
      <c r="D22" s="2">
        <f>SUM($C$10:C22)</f>
        <v>308503</v>
      </c>
      <c r="E22" s="2">
        <v>211767.5</v>
      </c>
      <c r="F22" s="2">
        <f t="shared" si="2"/>
        <v>25275</v>
      </c>
      <c r="G22" s="2">
        <f>SUM($F$10:F22)</f>
        <v>211867.5</v>
      </c>
      <c r="I22" s="3">
        <f t="shared" si="1"/>
        <v>96635.5</v>
      </c>
    </row>
    <row r="23" spans="1:9" x14ac:dyDescent="0.25">
      <c r="A23">
        <v>14</v>
      </c>
      <c r="B23" s="38">
        <v>44228</v>
      </c>
      <c r="C23" s="2">
        <f t="shared" si="0"/>
        <v>23731</v>
      </c>
      <c r="D23" s="2">
        <f>SUM($C$10:C23)</f>
        <v>332234</v>
      </c>
      <c r="E23" s="2">
        <v>237017.5</v>
      </c>
      <c r="F23" s="2">
        <f t="shared" si="2"/>
        <v>25275</v>
      </c>
      <c r="G23" s="2">
        <f>SUM($F$10:F23)</f>
        <v>237142.5</v>
      </c>
      <c r="I23" s="3">
        <f t="shared" si="1"/>
        <v>95091.5</v>
      </c>
    </row>
    <row r="24" spans="1:9" x14ac:dyDescent="0.25">
      <c r="A24">
        <v>15</v>
      </c>
      <c r="B24" s="38">
        <v>44256</v>
      </c>
      <c r="C24" s="2">
        <f t="shared" si="0"/>
        <v>23731</v>
      </c>
      <c r="D24" s="2">
        <f>SUM($C$10:C24)</f>
        <v>355965</v>
      </c>
      <c r="E24" s="2">
        <v>262267.5</v>
      </c>
      <c r="F24" s="2">
        <f t="shared" si="2"/>
        <v>25275</v>
      </c>
      <c r="G24" s="2">
        <f>SUM($F$10:F24)</f>
        <v>262417.5</v>
      </c>
      <c r="I24" s="3">
        <f t="shared" si="1"/>
        <v>93547.5</v>
      </c>
    </row>
    <row r="25" spans="1:9" x14ac:dyDescent="0.25">
      <c r="A25">
        <v>16</v>
      </c>
      <c r="B25" s="38">
        <v>44287</v>
      </c>
      <c r="C25" s="2">
        <f t="shared" si="0"/>
        <v>23731</v>
      </c>
      <c r="D25" s="2">
        <f>SUM($C$10:C25)</f>
        <v>379696</v>
      </c>
      <c r="E25" s="2">
        <v>287517.5</v>
      </c>
      <c r="F25" s="2">
        <f t="shared" si="2"/>
        <v>25275</v>
      </c>
      <c r="G25" s="2">
        <f>SUM($F$10:F25)</f>
        <v>287692.5</v>
      </c>
      <c r="I25" s="3">
        <f t="shared" si="1"/>
        <v>92003.5</v>
      </c>
    </row>
    <row r="26" spans="1:9" x14ac:dyDescent="0.25">
      <c r="A26">
        <v>17</v>
      </c>
      <c r="B26" s="38">
        <v>44317</v>
      </c>
      <c r="C26" s="2">
        <f t="shared" si="0"/>
        <v>23731</v>
      </c>
      <c r="D26" s="2">
        <f>SUM($C$10:C26)</f>
        <v>403427</v>
      </c>
      <c r="E26" s="2">
        <v>312767.5</v>
      </c>
      <c r="F26" s="2">
        <f t="shared" si="2"/>
        <v>25275</v>
      </c>
      <c r="G26" s="2">
        <f>SUM($F$10:F26)</f>
        <v>312967.5</v>
      </c>
      <c r="I26" s="3">
        <f t="shared" si="1"/>
        <v>90459.5</v>
      </c>
    </row>
    <row r="27" spans="1:9" x14ac:dyDescent="0.25">
      <c r="A27">
        <v>18</v>
      </c>
      <c r="B27" s="38">
        <v>44348</v>
      </c>
      <c r="C27" s="2">
        <f t="shared" si="0"/>
        <v>23731</v>
      </c>
      <c r="D27" s="2">
        <f>SUM($C$10:C27)</f>
        <v>427158</v>
      </c>
      <c r="E27" s="2">
        <v>338017.5</v>
      </c>
      <c r="F27" s="2">
        <f t="shared" si="2"/>
        <v>25275</v>
      </c>
      <c r="G27" s="2">
        <f>SUM($F$10:F27)</f>
        <v>338242.5</v>
      </c>
      <c r="I27" s="3">
        <f t="shared" si="1"/>
        <v>88915.5</v>
      </c>
    </row>
    <row r="28" spans="1:9" x14ac:dyDescent="0.25">
      <c r="A28">
        <v>19</v>
      </c>
      <c r="B28" s="38">
        <v>44378</v>
      </c>
      <c r="C28" s="2">
        <f t="shared" si="0"/>
        <v>23731</v>
      </c>
      <c r="D28" s="2">
        <f>SUM($C$10:C28)</f>
        <v>450889</v>
      </c>
      <c r="E28" s="2">
        <v>363267.5</v>
      </c>
      <c r="F28" s="2">
        <f t="shared" si="2"/>
        <v>25275</v>
      </c>
      <c r="G28" s="2">
        <f>SUM($F$10:F28)</f>
        <v>363517.5</v>
      </c>
      <c r="I28" s="3">
        <f t="shared" si="1"/>
        <v>87371.5</v>
      </c>
    </row>
    <row r="29" spans="1:9" x14ac:dyDescent="0.25">
      <c r="A29">
        <v>20</v>
      </c>
      <c r="B29" s="38">
        <v>44409</v>
      </c>
      <c r="C29" s="2">
        <f t="shared" si="0"/>
        <v>23731</v>
      </c>
      <c r="D29" s="2">
        <f>SUM($C$10:C29)</f>
        <v>474620</v>
      </c>
      <c r="E29" s="2">
        <v>388517.5</v>
      </c>
      <c r="F29" s="2">
        <f t="shared" si="2"/>
        <v>25275</v>
      </c>
      <c r="G29" s="2">
        <f>SUM($F$10:F29)</f>
        <v>388792.5</v>
      </c>
      <c r="I29" s="3">
        <f t="shared" si="1"/>
        <v>85827.5</v>
      </c>
    </row>
    <row r="30" spans="1:9" x14ac:dyDescent="0.25">
      <c r="A30">
        <v>21</v>
      </c>
      <c r="B30" s="38">
        <v>44440</v>
      </c>
      <c r="C30" s="2">
        <f t="shared" si="0"/>
        <v>23731</v>
      </c>
      <c r="D30" s="2">
        <f>SUM($C$10:C30)</f>
        <v>498351</v>
      </c>
      <c r="E30" s="2">
        <v>413767.5</v>
      </c>
      <c r="F30" s="2">
        <f t="shared" si="2"/>
        <v>25275</v>
      </c>
      <c r="G30" s="2">
        <f>SUM($F$10:F30)</f>
        <v>414067.5</v>
      </c>
      <c r="I30" s="3">
        <f t="shared" si="1"/>
        <v>84283.5</v>
      </c>
    </row>
    <row r="31" spans="1:9" x14ac:dyDescent="0.25">
      <c r="A31">
        <v>22</v>
      </c>
      <c r="B31" s="38">
        <v>44470</v>
      </c>
      <c r="C31" s="2">
        <f t="shared" si="0"/>
        <v>23731</v>
      </c>
      <c r="D31" s="2">
        <f>SUM($C$10:C31)</f>
        <v>522082</v>
      </c>
      <c r="E31" s="2">
        <v>439017.5</v>
      </c>
      <c r="F31" s="2">
        <f t="shared" si="2"/>
        <v>25275</v>
      </c>
      <c r="G31" s="2">
        <f>SUM($F$10:F31)</f>
        <v>439342.5</v>
      </c>
      <c r="I31" s="3">
        <f t="shared" si="1"/>
        <v>82739.5</v>
      </c>
    </row>
    <row r="32" spans="1:9" x14ac:dyDescent="0.25">
      <c r="A32">
        <v>23</v>
      </c>
      <c r="B32" s="38">
        <v>44501</v>
      </c>
      <c r="C32" s="2">
        <f t="shared" si="0"/>
        <v>23731</v>
      </c>
      <c r="D32" s="2">
        <f>SUM($C$10:C32)</f>
        <v>545813</v>
      </c>
      <c r="E32" s="2">
        <v>464267.5</v>
      </c>
      <c r="F32" s="2">
        <f t="shared" si="2"/>
        <v>25275</v>
      </c>
      <c r="G32" s="2">
        <f>SUM($F$10:F32)</f>
        <v>464617.5</v>
      </c>
      <c r="I32" s="3">
        <f t="shared" si="1"/>
        <v>81195.5</v>
      </c>
    </row>
    <row r="33" spans="1:9" x14ac:dyDescent="0.25">
      <c r="A33">
        <v>24</v>
      </c>
      <c r="B33" s="38">
        <v>44531</v>
      </c>
      <c r="C33" s="2">
        <f t="shared" si="0"/>
        <v>23731</v>
      </c>
      <c r="D33" s="2">
        <f>SUM($C$10:C33)</f>
        <v>569544</v>
      </c>
      <c r="E33" s="2">
        <v>489517.5</v>
      </c>
      <c r="F33" s="2">
        <f t="shared" si="2"/>
        <v>25275</v>
      </c>
      <c r="G33" s="2">
        <f>SUM($F$10:F33)</f>
        <v>489892.5</v>
      </c>
      <c r="I33" s="3">
        <f t="shared" si="1"/>
        <v>79651.5</v>
      </c>
    </row>
    <row r="34" spans="1:9" x14ac:dyDescent="0.25">
      <c r="A34">
        <v>25</v>
      </c>
      <c r="B34" s="38">
        <v>44562</v>
      </c>
      <c r="C34" s="2">
        <f t="shared" si="0"/>
        <v>23731</v>
      </c>
      <c r="D34" s="2">
        <f>SUM($C$10:C34)</f>
        <v>593275</v>
      </c>
      <c r="E34" s="2">
        <v>514767.5</v>
      </c>
      <c r="F34" s="2">
        <f t="shared" si="2"/>
        <v>25275</v>
      </c>
      <c r="G34" s="2">
        <f>SUM($F$10:F34)</f>
        <v>515167.5</v>
      </c>
      <c r="I34" s="3">
        <f t="shared" si="1"/>
        <v>78107.5</v>
      </c>
    </row>
    <row r="35" spans="1:9" x14ac:dyDescent="0.25">
      <c r="A35">
        <v>26</v>
      </c>
      <c r="B35" s="38">
        <v>44593</v>
      </c>
      <c r="C35" s="2">
        <f t="shared" si="0"/>
        <v>23731</v>
      </c>
      <c r="D35" s="2">
        <f>SUM($C$10:C35)</f>
        <v>617006</v>
      </c>
      <c r="E35" s="2">
        <v>540017.5</v>
      </c>
      <c r="F35" s="2">
        <f t="shared" si="2"/>
        <v>25275</v>
      </c>
      <c r="G35" s="2">
        <f>SUM($F$10:F35)</f>
        <v>540442.5</v>
      </c>
      <c r="I35" s="3">
        <f t="shared" si="1"/>
        <v>76563.5</v>
      </c>
    </row>
    <row r="36" spans="1:9" x14ac:dyDescent="0.25">
      <c r="A36">
        <v>27</v>
      </c>
      <c r="B36" s="38">
        <v>44621</v>
      </c>
      <c r="C36" s="2">
        <f t="shared" si="0"/>
        <v>23731</v>
      </c>
      <c r="D36" s="2">
        <f>SUM($C$10:C36)</f>
        <v>640737</v>
      </c>
      <c r="E36" s="2">
        <v>565267.5</v>
      </c>
      <c r="F36" s="2">
        <f t="shared" si="2"/>
        <v>25275</v>
      </c>
      <c r="G36" s="2">
        <f>SUM($F$10:F36)</f>
        <v>565717.5</v>
      </c>
      <c r="I36" s="3">
        <f t="shared" si="1"/>
        <v>75019.5</v>
      </c>
    </row>
    <row r="37" spans="1:9" x14ac:dyDescent="0.25">
      <c r="A37">
        <v>28</v>
      </c>
      <c r="B37" s="38">
        <v>44652</v>
      </c>
      <c r="C37" s="2">
        <f t="shared" si="0"/>
        <v>23731</v>
      </c>
      <c r="D37" s="2">
        <f>SUM($C$10:C37)</f>
        <v>664468</v>
      </c>
      <c r="E37" s="2">
        <v>590517.5</v>
      </c>
      <c r="F37" s="2">
        <f t="shared" si="2"/>
        <v>25275</v>
      </c>
      <c r="G37" s="2">
        <f>SUM($F$10:F37)</f>
        <v>590992.5</v>
      </c>
      <c r="I37" s="3">
        <f t="shared" si="1"/>
        <v>73475.5</v>
      </c>
    </row>
    <row r="38" spans="1:9" x14ac:dyDescent="0.25">
      <c r="A38">
        <v>29</v>
      </c>
      <c r="B38" s="38">
        <v>44682</v>
      </c>
      <c r="C38" s="2">
        <f t="shared" si="0"/>
        <v>23731</v>
      </c>
      <c r="D38" s="2">
        <f>SUM($C$10:C38)</f>
        <v>688199</v>
      </c>
      <c r="E38" s="2">
        <v>615767.5</v>
      </c>
      <c r="F38" s="2">
        <f t="shared" si="2"/>
        <v>25275</v>
      </c>
      <c r="G38" s="2">
        <f>SUM($F$10:F38)</f>
        <v>616267.5</v>
      </c>
      <c r="I38" s="3">
        <f t="shared" si="1"/>
        <v>71931.5</v>
      </c>
    </row>
    <row r="39" spans="1:9" x14ac:dyDescent="0.25">
      <c r="A39">
        <v>30</v>
      </c>
      <c r="B39" s="38">
        <v>44713</v>
      </c>
      <c r="C39" s="2">
        <f t="shared" si="0"/>
        <v>23731</v>
      </c>
      <c r="D39" s="2">
        <f>SUM($C$10:C39)</f>
        <v>711930</v>
      </c>
      <c r="E39" s="2">
        <v>641017.5</v>
      </c>
      <c r="F39" s="2">
        <f t="shared" si="2"/>
        <v>25275</v>
      </c>
      <c r="G39" s="2">
        <f>SUM($F$10:F39)</f>
        <v>641542.5</v>
      </c>
      <c r="I39" s="3">
        <f t="shared" si="1"/>
        <v>70387.5</v>
      </c>
    </row>
    <row r="40" spans="1:9" x14ac:dyDescent="0.25">
      <c r="A40">
        <v>31</v>
      </c>
      <c r="B40" s="38">
        <v>44743</v>
      </c>
      <c r="C40" s="2">
        <f t="shared" si="0"/>
        <v>23731</v>
      </c>
      <c r="D40" s="2">
        <f>SUM($C$10:C40)</f>
        <v>735661</v>
      </c>
      <c r="E40" s="2">
        <v>666267.5</v>
      </c>
      <c r="F40" s="2">
        <f t="shared" si="2"/>
        <v>25275</v>
      </c>
      <c r="G40" s="2">
        <f>SUM($F$10:F40)</f>
        <v>666817.5</v>
      </c>
      <c r="I40" s="3">
        <f t="shared" si="1"/>
        <v>68843.5</v>
      </c>
    </row>
    <row r="41" spans="1:9" x14ac:dyDescent="0.25">
      <c r="A41">
        <v>32</v>
      </c>
      <c r="B41" s="38">
        <v>44774</v>
      </c>
      <c r="C41" s="2">
        <f t="shared" si="0"/>
        <v>23731</v>
      </c>
      <c r="D41" s="2">
        <f>SUM($C$10:C41)</f>
        <v>759392</v>
      </c>
      <c r="E41" s="2">
        <v>691517.5</v>
      </c>
      <c r="F41" s="2">
        <f t="shared" si="2"/>
        <v>25275</v>
      </c>
      <c r="G41" s="2">
        <f>SUM($F$10:F41)</f>
        <v>692092.5</v>
      </c>
      <c r="I41" s="3">
        <f t="shared" si="1"/>
        <v>67299.5</v>
      </c>
    </row>
    <row r="42" spans="1:9" x14ac:dyDescent="0.25">
      <c r="A42">
        <v>33</v>
      </c>
      <c r="B42" s="38">
        <v>44805</v>
      </c>
      <c r="C42" s="2">
        <f t="shared" ref="C42:C73" si="3">+$A$5/12</f>
        <v>23731</v>
      </c>
      <c r="D42" s="2">
        <f>SUM($C$10:C42)</f>
        <v>783123</v>
      </c>
      <c r="E42" s="2">
        <v>716767.5</v>
      </c>
      <c r="F42" s="2">
        <f t="shared" si="2"/>
        <v>25275</v>
      </c>
      <c r="G42" s="2">
        <f>SUM($F$10:F42)</f>
        <v>717367.5</v>
      </c>
      <c r="I42" s="3">
        <f t="shared" si="1"/>
        <v>65755.5</v>
      </c>
    </row>
    <row r="43" spans="1:9" x14ac:dyDescent="0.25">
      <c r="A43">
        <v>34</v>
      </c>
      <c r="B43" s="38">
        <v>44835</v>
      </c>
      <c r="C43" s="2">
        <f t="shared" si="3"/>
        <v>23731</v>
      </c>
      <c r="D43" s="2">
        <f>SUM($C$10:C43)</f>
        <v>806854</v>
      </c>
      <c r="E43" s="2">
        <v>742017.5</v>
      </c>
      <c r="F43" s="2">
        <f t="shared" si="2"/>
        <v>25275</v>
      </c>
      <c r="G43" s="2">
        <f>SUM($F$10:F43)</f>
        <v>742642.5</v>
      </c>
      <c r="I43" s="3">
        <f t="shared" si="1"/>
        <v>64211.5</v>
      </c>
    </row>
    <row r="44" spans="1:9" x14ac:dyDescent="0.25">
      <c r="A44">
        <v>35</v>
      </c>
      <c r="B44" s="38">
        <v>44866</v>
      </c>
      <c r="C44" s="2">
        <f t="shared" si="3"/>
        <v>23731</v>
      </c>
      <c r="D44" s="2">
        <f>SUM($C$10:C44)</f>
        <v>830585</v>
      </c>
      <c r="E44" s="2">
        <v>767267.5</v>
      </c>
      <c r="F44" s="2">
        <f t="shared" si="2"/>
        <v>25275</v>
      </c>
      <c r="G44" s="2">
        <f>SUM($F$10:F44)</f>
        <v>767917.5</v>
      </c>
      <c r="I44" s="3">
        <f t="shared" si="1"/>
        <v>62667.5</v>
      </c>
    </row>
    <row r="45" spans="1:9" x14ac:dyDescent="0.25">
      <c r="A45">
        <v>36</v>
      </c>
      <c r="B45" s="38">
        <v>44896</v>
      </c>
      <c r="C45" s="2">
        <f t="shared" si="3"/>
        <v>23731</v>
      </c>
      <c r="D45" s="2">
        <f>SUM($C$10:C45)</f>
        <v>854316</v>
      </c>
      <c r="E45" s="2">
        <v>792517.5</v>
      </c>
      <c r="F45" s="2">
        <f t="shared" si="2"/>
        <v>25275</v>
      </c>
      <c r="G45" s="2">
        <f>SUM($F$10:F45)</f>
        <v>793192.5</v>
      </c>
      <c r="I45" s="3">
        <f t="shared" si="1"/>
        <v>61123.5</v>
      </c>
    </row>
    <row r="46" spans="1:9" x14ac:dyDescent="0.25">
      <c r="A46">
        <v>37</v>
      </c>
      <c r="B46" s="38">
        <v>44927</v>
      </c>
      <c r="C46" s="2">
        <f t="shared" si="3"/>
        <v>23731</v>
      </c>
      <c r="D46" s="2">
        <f>SUM($C$10:C46)</f>
        <v>878047</v>
      </c>
      <c r="E46" s="2">
        <v>817767.5</v>
      </c>
      <c r="F46" s="2">
        <f t="shared" si="2"/>
        <v>25275</v>
      </c>
      <c r="G46" s="2">
        <f>SUM($F$10:F46)</f>
        <v>818467.5</v>
      </c>
      <c r="I46" s="3">
        <f t="shared" si="1"/>
        <v>59579.5</v>
      </c>
    </row>
    <row r="47" spans="1:9" x14ac:dyDescent="0.25">
      <c r="A47">
        <v>38</v>
      </c>
      <c r="B47" s="38">
        <v>44958</v>
      </c>
      <c r="C47" s="2">
        <f t="shared" si="3"/>
        <v>23731</v>
      </c>
      <c r="D47" s="2">
        <f>SUM($C$10:C47)</f>
        <v>901778</v>
      </c>
      <c r="E47" s="2">
        <v>843017.5</v>
      </c>
      <c r="F47" s="2">
        <f t="shared" si="2"/>
        <v>25275</v>
      </c>
      <c r="G47" s="2">
        <f>SUM($F$10:F47)</f>
        <v>843742.5</v>
      </c>
      <c r="I47" s="3">
        <f t="shared" si="1"/>
        <v>58035.5</v>
      </c>
    </row>
    <row r="48" spans="1:9" x14ac:dyDescent="0.25">
      <c r="A48">
        <v>39</v>
      </c>
      <c r="B48" s="38">
        <v>44986</v>
      </c>
      <c r="C48" s="2">
        <f t="shared" si="3"/>
        <v>23731</v>
      </c>
      <c r="D48" s="2">
        <f>SUM($C$10:C48)</f>
        <v>925509</v>
      </c>
      <c r="E48" s="2">
        <v>868267.5</v>
      </c>
      <c r="F48" s="2">
        <f t="shared" si="2"/>
        <v>25275</v>
      </c>
      <c r="G48" s="2">
        <f>SUM($F$10:F48)</f>
        <v>869017.5</v>
      </c>
      <c r="I48" s="3">
        <f t="shared" si="1"/>
        <v>56491.5</v>
      </c>
    </row>
    <row r="49" spans="1:9" x14ac:dyDescent="0.25">
      <c r="A49">
        <v>40</v>
      </c>
      <c r="B49" s="38">
        <v>45017</v>
      </c>
      <c r="C49" s="2">
        <f t="shared" si="3"/>
        <v>23731</v>
      </c>
      <c r="D49" s="2">
        <f>SUM($C$10:C49)</f>
        <v>949240</v>
      </c>
      <c r="E49" s="2">
        <v>893517.5</v>
      </c>
      <c r="F49" s="2">
        <f t="shared" si="2"/>
        <v>25275</v>
      </c>
      <c r="G49" s="2">
        <f>SUM($F$10:F49)</f>
        <v>894292.5</v>
      </c>
      <c r="I49" s="3">
        <f t="shared" si="1"/>
        <v>54947.5</v>
      </c>
    </row>
    <row r="50" spans="1:9" x14ac:dyDescent="0.25">
      <c r="A50">
        <v>41</v>
      </c>
      <c r="B50" s="38">
        <v>45047</v>
      </c>
      <c r="C50" s="2">
        <f t="shared" si="3"/>
        <v>23731</v>
      </c>
      <c r="D50" s="2">
        <f>SUM($C$10:C50)</f>
        <v>972971</v>
      </c>
      <c r="E50" s="2">
        <v>918767.5</v>
      </c>
      <c r="F50" s="2">
        <f t="shared" si="2"/>
        <v>25275</v>
      </c>
      <c r="G50" s="2">
        <f>SUM($F$10:F50)</f>
        <v>919567.5</v>
      </c>
      <c r="I50" s="3">
        <f t="shared" si="1"/>
        <v>53403.5</v>
      </c>
    </row>
    <row r="51" spans="1:9" x14ac:dyDescent="0.25">
      <c r="A51">
        <v>42</v>
      </c>
      <c r="B51" s="38">
        <v>45078</v>
      </c>
      <c r="C51" s="2">
        <f t="shared" si="3"/>
        <v>23731</v>
      </c>
      <c r="D51" s="2">
        <f>SUM($C$10:C51)</f>
        <v>996702</v>
      </c>
      <c r="E51" s="2">
        <v>944017.5</v>
      </c>
      <c r="F51" s="2">
        <f t="shared" ref="F51:F82" si="4">+$F$5/12</f>
        <v>25275</v>
      </c>
      <c r="G51" s="2">
        <f>SUM($F$10:F51)</f>
        <v>944842.5</v>
      </c>
      <c r="I51" s="3">
        <f t="shared" si="1"/>
        <v>51859.5</v>
      </c>
    </row>
    <row r="52" spans="1:9" x14ac:dyDescent="0.25">
      <c r="A52">
        <v>43</v>
      </c>
      <c r="B52" s="38">
        <v>45108</v>
      </c>
      <c r="C52" s="2">
        <f t="shared" si="3"/>
        <v>23731</v>
      </c>
      <c r="D52" s="2">
        <f>SUM($C$10:C52)</f>
        <v>1020433</v>
      </c>
      <c r="E52" s="2">
        <v>969267.5</v>
      </c>
      <c r="F52" s="2">
        <f t="shared" si="4"/>
        <v>25275</v>
      </c>
      <c r="G52" s="2">
        <f>SUM($F$10:F52)</f>
        <v>970117.5</v>
      </c>
      <c r="I52" s="3">
        <f t="shared" si="1"/>
        <v>50315.5</v>
      </c>
    </row>
    <row r="53" spans="1:9" x14ac:dyDescent="0.25">
      <c r="A53">
        <v>44</v>
      </c>
      <c r="B53" s="38">
        <v>45139</v>
      </c>
      <c r="C53" s="2">
        <f t="shared" si="3"/>
        <v>23731</v>
      </c>
      <c r="D53" s="2">
        <f>SUM($C$10:C53)</f>
        <v>1044164</v>
      </c>
      <c r="E53" s="2">
        <v>994517.5</v>
      </c>
      <c r="F53" s="2">
        <f t="shared" si="4"/>
        <v>25275</v>
      </c>
      <c r="G53" s="2">
        <f>SUM($F$10:F53)</f>
        <v>995392.5</v>
      </c>
      <c r="I53" s="3">
        <f t="shared" si="1"/>
        <v>48771.5</v>
      </c>
    </row>
    <row r="54" spans="1:9" x14ac:dyDescent="0.25">
      <c r="A54">
        <v>45</v>
      </c>
      <c r="B54" s="38">
        <v>45170</v>
      </c>
      <c r="C54" s="2">
        <f t="shared" si="3"/>
        <v>23731</v>
      </c>
      <c r="D54" s="2">
        <f>SUM($C$10:C54)</f>
        <v>1067895</v>
      </c>
      <c r="E54" s="2">
        <v>1019767.5</v>
      </c>
      <c r="F54" s="2">
        <f t="shared" si="4"/>
        <v>25275</v>
      </c>
      <c r="G54" s="2">
        <f>SUM($F$10:F54)</f>
        <v>1020667.5</v>
      </c>
      <c r="I54" s="3">
        <f t="shared" si="1"/>
        <v>47227.5</v>
      </c>
    </row>
    <row r="55" spans="1:9" x14ac:dyDescent="0.25">
      <c r="A55">
        <v>46</v>
      </c>
      <c r="B55" s="38">
        <v>45200</v>
      </c>
      <c r="C55" s="2">
        <f t="shared" si="3"/>
        <v>23731</v>
      </c>
      <c r="D55" s="2">
        <f>SUM($C$10:C55)</f>
        <v>1091626</v>
      </c>
      <c r="E55" s="2">
        <v>1045017.5</v>
      </c>
      <c r="F55" s="2">
        <f t="shared" si="4"/>
        <v>25275</v>
      </c>
      <c r="G55" s="2">
        <f>SUM($F$10:F55)</f>
        <v>1045942.5</v>
      </c>
      <c r="I55" s="3">
        <f t="shared" si="1"/>
        <v>45683.5</v>
      </c>
    </row>
    <row r="56" spans="1:9" x14ac:dyDescent="0.25">
      <c r="A56">
        <v>47</v>
      </c>
      <c r="B56" s="38">
        <v>45231</v>
      </c>
      <c r="C56" s="2">
        <f t="shared" si="3"/>
        <v>23731</v>
      </c>
      <c r="D56" s="2">
        <f>SUM($C$10:C56)</f>
        <v>1115357</v>
      </c>
      <c r="E56" s="2">
        <v>1070267.5</v>
      </c>
      <c r="F56" s="2">
        <f t="shared" si="4"/>
        <v>25275</v>
      </c>
      <c r="G56" s="2">
        <f>SUM($F$10:F56)</f>
        <v>1071217.5</v>
      </c>
      <c r="I56" s="3">
        <f t="shared" si="1"/>
        <v>44139.5</v>
      </c>
    </row>
    <row r="57" spans="1:9" x14ac:dyDescent="0.25">
      <c r="A57">
        <v>48</v>
      </c>
      <c r="B57" s="38">
        <v>45261</v>
      </c>
      <c r="C57" s="2">
        <f t="shared" si="3"/>
        <v>23731</v>
      </c>
      <c r="D57" s="2">
        <f>SUM($C$10:C57)</f>
        <v>1139088</v>
      </c>
      <c r="E57" s="2">
        <v>1095517.5</v>
      </c>
      <c r="F57" s="2">
        <f t="shared" si="4"/>
        <v>25275</v>
      </c>
      <c r="G57" s="2">
        <f>SUM($F$10:F57)</f>
        <v>1096492.5</v>
      </c>
      <c r="I57" s="3">
        <f t="shared" si="1"/>
        <v>42595.5</v>
      </c>
    </row>
    <row r="58" spans="1:9" x14ac:dyDescent="0.25">
      <c r="A58">
        <v>49</v>
      </c>
      <c r="B58" s="38">
        <v>45292</v>
      </c>
      <c r="C58" s="2">
        <f t="shared" si="3"/>
        <v>23731</v>
      </c>
      <c r="D58" s="2">
        <f>SUM($C$10:C58)</f>
        <v>1162819</v>
      </c>
      <c r="E58" s="2">
        <v>1120767.5</v>
      </c>
      <c r="F58" s="2">
        <f t="shared" si="4"/>
        <v>25275</v>
      </c>
      <c r="G58" s="2">
        <f>SUM($F$10:F58)</f>
        <v>1121767.5</v>
      </c>
      <c r="I58" s="3">
        <f t="shared" si="1"/>
        <v>41051.5</v>
      </c>
    </row>
    <row r="59" spans="1:9" x14ac:dyDescent="0.25">
      <c r="A59">
        <v>50</v>
      </c>
      <c r="B59" s="38">
        <v>45323</v>
      </c>
      <c r="C59" s="2">
        <f t="shared" si="3"/>
        <v>23731</v>
      </c>
      <c r="D59" s="2">
        <f>SUM($C$10:C59)</f>
        <v>1186550</v>
      </c>
      <c r="E59" s="2">
        <v>1146017.5</v>
      </c>
      <c r="F59" s="2">
        <f t="shared" si="4"/>
        <v>25275</v>
      </c>
      <c r="G59" s="2">
        <f>SUM($F$10:F59)</f>
        <v>1147042.5</v>
      </c>
      <c r="I59" s="3">
        <f t="shared" si="1"/>
        <v>39507.5</v>
      </c>
    </row>
    <row r="60" spans="1:9" x14ac:dyDescent="0.25">
      <c r="A60">
        <v>51</v>
      </c>
      <c r="B60" s="38">
        <v>45352</v>
      </c>
      <c r="C60" s="2">
        <f t="shared" si="3"/>
        <v>23731</v>
      </c>
      <c r="D60" s="2">
        <f>SUM($C$10:C60)</f>
        <v>1210281</v>
      </c>
      <c r="E60" s="2">
        <v>1171267.5</v>
      </c>
      <c r="F60" s="2">
        <f t="shared" si="4"/>
        <v>25275</v>
      </c>
      <c r="G60" s="2">
        <f>SUM($F$10:F60)</f>
        <v>1172317.5</v>
      </c>
      <c r="I60" s="3">
        <f t="shared" si="1"/>
        <v>37963.5</v>
      </c>
    </row>
    <row r="61" spans="1:9" x14ac:dyDescent="0.25">
      <c r="A61">
        <v>52</v>
      </c>
      <c r="B61" s="38">
        <v>45383</v>
      </c>
      <c r="C61" s="2">
        <f t="shared" si="3"/>
        <v>23731</v>
      </c>
      <c r="D61" s="2">
        <f>SUM($C$10:C61)</f>
        <v>1234012</v>
      </c>
      <c r="E61" s="2">
        <v>1196517.5</v>
      </c>
      <c r="F61" s="2">
        <f t="shared" si="4"/>
        <v>25275</v>
      </c>
      <c r="G61" s="2">
        <f>SUM($F$10:F61)</f>
        <v>1197592.5</v>
      </c>
      <c r="I61" s="3">
        <f t="shared" si="1"/>
        <v>36419.5</v>
      </c>
    </row>
    <row r="62" spans="1:9" x14ac:dyDescent="0.25">
      <c r="A62">
        <v>53</v>
      </c>
      <c r="B62" s="38">
        <v>45413</v>
      </c>
      <c r="C62" s="2">
        <f t="shared" si="3"/>
        <v>23731</v>
      </c>
      <c r="D62" s="2">
        <f>SUM($C$10:C62)</f>
        <v>1257743</v>
      </c>
      <c r="E62" s="2">
        <v>1221767.5</v>
      </c>
      <c r="F62" s="2">
        <f t="shared" si="4"/>
        <v>25275</v>
      </c>
      <c r="G62" s="2">
        <f>SUM($F$10:F62)</f>
        <v>1222867.5</v>
      </c>
      <c r="I62" s="3">
        <f t="shared" si="1"/>
        <v>34875.5</v>
      </c>
    </row>
    <row r="63" spans="1:9" x14ac:dyDescent="0.25">
      <c r="A63">
        <v>54</v>
      </c>
      <c r="B63" s="38">
        <v>45444</v>
      </c>
      <c r="C63" s="2">
        <f t="shared" si="3"/>
        <v>23731</v>
      </c>
      <c r="D63" s="2">
        <f>SUM($C$10:C63)</f>
        <v>1281474</v>
      </c>
      <c r="E63" s="2">
        <v>1247017.5</v>
      </c>
      <c r="F63" s="2">
        <f t="shared" si="4"/>
        <v>25275</v>
      </c>
      <c r="G63" s="2">
        <f>SUM($F$10:F63)</f>
        <v>1248142.5</v>
      </c>
      <c r="I63" s="3">
        <f t="shared" si="1"/>
        <v>33331.5</v>
      </c>
    </row>
    <row r="64" spans="1:9" x14ac:dyDescent="0.25">
      <c r="A64">
        <v>55</v>
      </c>
      <c r="B64" s="38">
        <v>45474</v>
      </c>
      <c r="C64" s="2">
        <f t="shared" si="3"/>
        <v>23731</v>
      </c>
      <c r="D64" s="2">
        <f>SUM($C$10:C64)</f>
        <v>1305205</v>
      </c>
      <c r="E64" s="2">
        <v>1272267.5</v>
      </c>
      <c r="F64" s="2">
        <f t="shared" si="4"/>
        <v>25275</v>
      </c>
      <c r="G64" s="2">
        <f>SUM($F$10:F64)</f>
        <v>1273417.5</v>
      </c>
      <c r="I64" s="3">
        <f t="shared" si="1"/>
        <v>31787.5</v>
      </c>
    </row>
    <row r="65" spans="1:9" x14ac:dyDescent="0.25">
      <c r="A65">
        <v>56</v>
      </c>
      <c r="B65" s="38">
        <v>45505</v>
      </c>
      <c r="C65" s="2">
        <f t="shared" si="3"/>
        <v>23731</v>
      </c>
      <c r="D65" s="2">
        <f>SUM($C$10:C65)</f>
        <v>1328936</v>
      </c>
      <c r="E65" s="2">
        <v>1297517.5</v>
      </c>
      <c r="F65" s="2">
        <f t="shared" si="4"/>
        <v>25275</v>
      </c>
      <c r="G65" s="2">
        <f>SUM($F$10:F65)</f>
        <v>1298692.5</v>
      </c>
      <c r="I65" s="3">
        <f t="shared" si="1"/>
        <v>30243.5</v>
      </c>
    </row>
    <row r="66" spans="1:9" x14ac:dyDescent="0.25">
      <c r="A66">
        <v>57</v>
      </c>
      <c r="B66" s="38">
        <v>45536</v>
      </c>
      <c r="C66" s="2">
        <f t="shared" si="3"/>
        <v>23731</v>
      </c>
      <c r="D66" s="2">
        <f>SUM($C$10:C66)</f>
        <v>1352667</v>
      </c>
      <c r="E66" s="2">
        <v>1322767.5</v>
      </c>
      <c r="F66" s="2">
        <f t="shared" si="4"/>
        <v>25275</v>
      </c>
      <c r="G66" s="2">
        <f>SUM($F$10:F66)</f>
        <v>1323967.5</v>
      </c>
      <c r="I66" s="3">
        <f t="shared" si="1"/>
        <v>28699.5</v>
      </c>
    </row>
    <row r="67" spans="1:9" x14ac:dyDescent="0.25">
      <c r="A67">
        <v>58</v>
      </c>
      <c r="B67" s="38">
        <v>45566</v>
      </c>
      <c r="C67" s="2">
        <f t="shared" si="3"/>
        <v>23731</v>
      </c>
      <c r="D67" s="2">
        <f>SUM($C$10:C67)</f>
        <v>1376398</v>
      </c>
      <c r="E67" s="2">
        <v>1348017.5</v>
      </c>
      <c r="F67" s="2">
        <f t="shared" si="4"/>
        <v>25275</v>
      </c>
      <c r="G67" s="2">
        <f>SUM($F$10:F67)</f>
        <v>1349242.5</v>
      </c>
      <c r="I67" s="3">
        <f t="shared" si="1"/>
        <v>27155.5</v>
      </c>
    </row>
    <row r="68" spans="1:9" x14ac:dyDescent="0.25">
      <c r="A68">
        <v>59</v>
      </c>
      <c r="B68" s="38">
        <v>45597</v>
      </c>
      <c r="C68" s="2">
        <f t="shared" si="3"/>
        <v>23731</v>
      </c>
      <c r="D68" s="2">
        <f>SUM($C$10:C68)</f>
        <v>1400129</v>
      </c>
      <c r="E68" s="2">
        <v>1373267.5</v>
      </c>
      <c r="F68" s="2">
        <f t="shared" si="4"/>
        <v>25275</v>
      </c>
      <c r="G68" s="2">
        <f>SUM($F$10:F68)</f>
        <v>1374517.5</v>
      </c>
      <c r="I68" s="3">
        <f t="shared" si="1"/>
        <v>25611.5</v>
      </c>
    </row>
    <row r="69" spans="1:9" x14ac:dyDescent="0.25">
      <c r="A69">
        <v>60</v>
      </c>
      <c r="B69" s="38">
        <v>45627</v>
      </c>
      <c r="C69" s="2">
        <f t="shared" si="3"/>
        <v>23731</v>
      </c>
      <c r="D69" s="2">
        <f>SUM($C$10:C69)</f>
        <v>1423860</v>
      </c>
      <c r="E69" s="2">
        <v>1398517.5</v>
      </c>
      <c r="F69" s="2">
        <f t="shared" si="4"/>
        <v>25275</v>
      </c>
      <c r="G69" s="2">
        <f>SUM($F$10:F69)</f>
        <v>1399792.5</v>
      </c>
      <c r="I69" s="3">
        <f t="shared" si="1"/>
        <v>24067.5</v>
      </c>
    </row>
    <row r="70" spans="1:9" x14ac:dyDescent="0.25">
      <c r="A70">
        <v>61</v>
      </c>
      <c r="B70" s="38">
        <v>45658</v>
      </c>
      <c r="C70" s="2">
        <f t="shared" si="3"/>
        <v>23731</v>
      </c>
      <c r="D70" s="2">
        <f>SUM($C$10:C70)</f>
        <v>1447591</v>
      </c>
      <c r="E70" s="2">
        <v>1423767.5</v>
      </c>
      <c r="F70" s="2">
        <f t="shared" si="4"/>
        <v>25275</v>
      </c>
      <c r="G70" s="2">
        <f>SUM($F$10:F70)</f>
        <v>1425067.5</v>
      </c>
      <c r="I70" s="3">
        <f t="shared" si="1"/>
        <v>22523.5</v>
      </c>
    </row>
    <row r="71" spans="1:9" x14ac:dyDescent="0.25">
      <c r="A71">
        <v>62</v>
      </c>
      <c r="B71" s="38">
        <v>45689</v>
      </c>
      <c r="C71" s="2">
        <f t="shared" si="3"/>
        <v>23731</v>
      </c>
      <c r="D71" s="2">
        <f>SUM($C$10:C71)</f>
        <v>1471322</v>
      </c>
      <c r="E71" s="2">
        <v>1449017.5</v>
      </c>
      <c r="F71" s="2">
        <f t="shared" si="4"/>
        <v>25275</v>
      </c>
      <c r="G71" s="2">
        <f>SUM($F$10:F71)</f>
        <v>1450342.5</v>
      </c>
      <c r="I71" s="3">
        <f t="shared" si="1"/>
        <v>20979.5</v>
      </c>
    </row>
    <row r="72" spans="1:9" x14ac:dyDescent="0.25">
      <c r="A72">
        <v>63</v>
      </c>
      <c r="B72" s="38">
        <v>45717</v>
      </c>
      <c r="C72" s="2">
        <f t="shared" si="3"/>
        <v>23731</v>
      </c>
      <c r="D72" s="2">
        <f>SUM($C$10:C72)</f>
        <v>1495053</v>
      </c>
      <c r="E72" s="2">
        <v>1474267.5</v>
      </c>
      <c r="F72" s="2">
        <f t="shared" si="4"/>
        <v>25275</v>
      </c>
      <c r="G72" s="2">
        <f>SUM($F$10:F72)</f>
        <v>1475617.5</v>
      </c>
      <c r="I72" s="3">
        <f t="shared" si="1"/>
        <v>19435.5</v>
      </c>
    </row>
    <row r="73" spans="1:9" x14ac:dyDescent="0.25">
      <c r="A73">
        <v>64</v>
      </c>
      <c r="B73" s="38">
        <v>45748</v>
      </c>
      <c r="C73" s="2">
        <f t="shared" si="3"/>
        <v>23731</v>
      </c>
      <c r="D73" s="2">
        <f>SUM($C$10:C73)</f>
        <v>1518784</v>
      </c>
      <c r="E73" s="2">
        <v>1499517.5</v>
      </c>
      <c r="F73" s="2">
        <f t="shared" si="4"/>
        <v>25275</v>
      </c>
      <c r="G73" s="2">
        <f>SUM($F$10:F73)</f>
        <v>1500892.5</v>
      </c>
      <c r="I73" s="3">
        <f t="shared" si="1"/>
        <v>17891.5</v>
      </c>
    </row>
    <row r="74" spans="1:9" x14ac:dyDescent="0.25">
      <c r="A74">
        <v>65</v>
      </c>
      <c r="B74" s="38">
        <v>45778</v>
      </c>
      <c r="C74" s="2">
        <f t="shared" ref="C74:C100" si="5">+$A$5/12</f>
        <v>23731</v>
      </c>
      <c r="D74" s="2">
        <f>SUM($C$10:C74)</f>
        <v>1542515</v>
      </c>
      <c r="E74" s="2">
        <v>1524767.5</v>
      </c>
      <c r="F74" s="2">
        <f t="shared" si="4"/>
        <v>25275</v>
      </c>
      <c r="G74" s="2">
        <f>SUM($F$10:F74)</f>
        <v>1526167.5</v>
      </c>
      <c r="I74" s="3">
        <f t="shared" si="1"/>
        <v>16347.5</v>
      </c>
    </row>
    <row r="75" spans="1:9" x14ac:dyDescent="0.25">
      <c r="A75">
        <v>66</v>
      </c>
      <c r="B75" s="38">
        <v>45809</v>
      </c>
      <c r="C75" s="2">
        <f t="shared" si="5"/>
        <v>23731</v>
      </c>
      <c r="D75" s="2">
        <f>SUM($C$10:C75)</f>
        <v>1566246</v>
      </c>
      <c r="E75" s="2">
        <v>1550017.5</v>
      </c>
      <c r="F75" s="2">
        <f t="shared" si="4"/>
        <v>25275</v>
      </c>
      <c r="G75" s="2">
        <f>SUM($F$10:F75)</f>
        <v>1551442.5</v>
      </c>
      <c r="I75" s="3">
        <f t="shared" ref="I75:I100" si="6">+D75-G75</f>
        <v>14803.5</v>
      </c>
    </row>
    <row r="76" spans="1:9" x14ac:dyDescent="0.25">
      <c r="A76">
        <v>67</v>
      </c>
      <c r="B76" s="38">
        <v>45839</v>
      </c>
      <c r="C76" s="2">
        <f t="shared" si="5"/>
        <v>23731</v>
      </c>
      <c r="D76" s="2">
        <f>SUM($C$10:C76)</f>
        <v>1589977</v>
      </c>
      <c r="E76" s="2">
        <v>1575267.5</v>
      </c>
      <c r="F76" s="2">
        <f t="shared" si="4"/>
        <v>25275</v>
      </c>
      <c r="G76" s="2">
        <f>SUM($F$10:F76)</f>
        <v>1576717.5</v>
      </c>
      <c r="I76" s="3">
        <f t="shared" si="6"/>
        <v>13259.5</v>
      </c>
    </row>
    <row r="77" spans="1:9" x14ac:dyDescent="0.25">
      <c r="A77">
        <v>68</v>
      </c>
      <c r="B77" s="38">
        <v>45870</v>
      </c>
      <c r="C77" s="2">
        <f t="shared" si="5"/>
        <v>23731</v>
      </c>
      <c r="D77" s="2">
        <f>SUM($C$10:C77)</f>
        <v>1613708</v>
      </c>
      <c r="E77" s="2">
        <v>1600517.5</v>
      </c>
      <c r="F77" s="2">
        <f t="shared" si="4"/>
        <v>25275</v>
      </c>
      <c r="G77" s="2">
        <f>SUM($F$10:F77)</f>
        <v>1601992.5</v>
      </c>
      <c r="I77" s="3">
        <f t="shared" si="6"/>
        <v>11715.5</v>
      </c>
    </row>
    <row r="78" spans="1:9" x14ac:dyDescent="0.25">
      <c r="A78">
        <v>69</v>
      </c>
      <c r="B78" s="38">
        <v>45901</v>
      </c>
      <c r="C78" s="2">
        <f t="shared" si="5"/>
        <v>23731</v>
      </c>
      <c r="D78" s="2">
        <f>SUM($C$10:C78)</f>
        <v>1637439</v>
      </c>
      <c r="E78" s="2">
        <v>1625767.5</v>
      </c>
      <c r="F78" s="2">
        <f t="shared" si="4"/>
        <v>25275</v>
      </c>
      <c r="G78" s="2">
        <f>SUM($F$10:F78)</f>
        <v>1627267.5</v>
      </c>
      <c r="I78" s="3">
        <f t="shared" si="6"/>
        <v>10171.5</v>
      </c>
    </row>
    <row r="79" spans="1:9" x14ac:dyDescent="0.25">
      <c r="A79">
        <v>70</v>
      </c>
      <c r="B79" s="38">
        <v>45931</v>
      </c>
      <c r="C79" s="2">
        <f t="shared" si="5"/>
        <v>23731</v>
      </c>
      <c r="D79" s="2">
        <f>SUM($C$10:C79)</f>
        <v>1661170</v>
      </c>
      <c r="E79" s="2">
        <v>1651017.5</v>
      </c>
      <c r="F79" s="2">
        <f t="shared" si="4"/>
        <v>25275</v>
      </c>
      <c r="G79" s="2">
        <f>SUM($F$10:F79)</f>
        <v>1652542.5</v>
      </c>
      <c r="I79" s="3">
        <f t="shared" si="6"/>
        <v>8627.5</v>
      </c>
    </row>
    <row r="80" spans="1:9" x14ac:dyDescent="0.25">
      <c r="A80">
        <v>71</v>
      </c>
      <c r="B80" s="38">
        <v>45962</v>
      </c>
      <c r="C80" s="2">
        <f t="shared" si="5"/>
        <v>23731</v>
      </c>
      <c r="D80" s="2">
        <f>SUM($C$10:C80)</f>
        <v>1684901</v>
      </c>
      <c r="E80" s="2">
        <v>1676267.5</v>
      </c>
      <c r="F80" s="2">
        <f t="shared" si="4"/>
        <v>25275</v>
      </c>
      <c r="G80" s="2">
        <f>SUM($F$10:F80)</f>
        <v>1677817.5</v>
      </c>
      <c r="I80" s="3">
        <f t="shared" si="6"/>
        <v>7083.5</v>
      </c>
    </row>
    <row r="81" spans="1:9" x14ac:dyDescent="0.25">
      <c r="A81">
        <v>72</v>
      </c>
      <c r="B81" s="38">
        <v>45992</v>
      </c>
      <c r="C81" s="2">
        <f t="shared" si="5"/>
        <v>23731</v>
      </c>
      <c r="D81" s="2">
        <f>SUM($C$10:C81)</f>
        <v>1708632</v>
      </c>
      <c r="E81" s="2">
        <v>1701517.5</v>
      </c>
      <c r="F81" s="2">
        <f t="shared" si="4"/>
        <v>25275</v>
      </c>
      <c r="G81" s="2">
        <f>SUM($F$10:F81)</f>
        <v>1703092.5</v>
      </c>
      <c r="I81" s="3">
        <f t="shared" si="6"/>
        <v>5539.5</v>
      </c>
    </row>
    <row r="82" spans="1:9" x14ac:dyDescent="0.25">
      <c r="A82">
        <v>73</v>
      </c>
      <c r="B82" s="38">
        <v>46023</v>
      </c>
      <c r="C82" s="2">
        <f t="shared" si="5"/>
        <v>23731</v>
      </c>
      <c r="D82" s="2">
        <f>SUM($C$10:C82)</f>
        <v>1732363</v>
      </c>
      <c r="E82" s="2">
        <v>1726767.5</v>
      </c>
      <c r="F82" s="2">
        <f t="shared" si="4"/>
        <v>25275</v>
      </c>
      <c r="G82" s="2">
        <f>SUM($F$10:F82)</f>
        <v>1728367.5</v>
      </c>
      <c r="I82" s="3">
        <f t="shared" si="6"/>
        <v>3995.5</v>
      </c>
    </row>
    <row r="83" spans="1:9" x14ac:dyDescent="0.25">
      <c r="A83">
        <v>74</v>
      </c>
      <c r="B83" s="38">
        <v>46054</v>
      </c>
      <c r="C83" s="2">
        <f t="shared" si="5"/>
        <v>23731</v>
      </c>
      <c r="D83" s="2">
        <f>SUM($C$10:C83)</f>
        <v>1756094</v>
      </c>
      <c r="E83" s="2">
        <v>1752017.5</v>
      </c>
      <c r="F83" s="2">
        <f t="shared" ref="F83:F100" si="7">+$F$5/12</f>
        <v>25275</v>
      </c>
      <c r="G83" s="2">
        <f>SUM($F$10:F83)</f>
        <v>1753642.5</v>
      </c>
      <c r="I83" s="3">
        <f t="shared" si="6"/>
        <v>2451.5</v>
      </c>
    </row>
    <row r="84" spans="1:9" x14ac:dyDescent="0.25">
      <c r="A84">
        <v>75</v>
      </c>
      <c r="B84" s="38">
        <v>46082</v>
      </c>
      <c r="C84" s="2">
        <f t="shared" si="5"/>
        <v>23731</v>
      </c>
      <c r="D84" s="2">
        <f>SUM($C$10:C84)</f>
        <v>1779825</v>
      </c>
      <c r="E84" s="2">
        <v>1777267.5</v>
      </c>
      <c r="F84" s="2">
        <f t="shared" si="7"/>
        <v>25275</v>
      </c>
      <c r="G84" s="2">
        <f>SUM($F$10:F84)</f>
        <v>1778917.5</v>
      </c>
      <c r="I84" s="3">
        <f t="shared" si="6"/>
        <v>907.5</v>
      </c>
    </row>
    <row r="85" spans="1:9" x14ac:dyDescent="0.25">
      <c r="A85" s="39">
        <v>76</v>
      </c>
      <c r="B85" s="40">
        <v>46113</v>
      </c>
      <c r="C85" s="41">
        <f t="shared" si="5"/>
        <v>23731</v>
      </c>
      <c r="D85" s="41">
        <f>SUM($C$10:C85)</f>
        <v>1803556</v>
      </c>
      <c r="E85" s="41">
        <v>1802517.5</v>
      </c>
      <c r="F85" s="41">
        <f t="shared" si="7"/>
        <v>25275</v>
      </c>
      <c r="G85" s="41">
        <f>SUM($F$10:F85)</f>
        <v>1804192.5</v>
      </c>
      <c r="H85" s="39"/>
      <c r="I85" s="42">
        <f t="shared" si="6"/>
        <v>-636.5</v>
      </c>
    </row>
    <row r="86" spans="1:9" x14ac:dyDescent="0.25">
      <c r="A86">
        <v>77</v>
      </c>
      <c r="B86" s="38">
        <v>46143</v>
      </c>
      <c r="C86" s="43">
        <f t="shared" si="5"/>
        <v>23731</v>
      </c>
      <c r="D86" s="43">
        <f>SUM($C$10:C86)</f>
        <v>1827287</v>
      </c>
      <c r="E86" s="43">
        <v>1827767.5</v>
      </c>
      <c r="F86" s="43">
        <f t="shared" si="7"/>
        <v>25275</v>
      </c>
      <c r="G86" s="43">
        <f>SUM($F$10:F86)</f>
        <v>1829467.5</v>
      </c>
      <c r="I86" s="3">
        <f t="shared" si="6"/>
        <v>-2180.5</v>
      </c>
    </row>
    <row r="87" spans="1:9" x14ac:dyDescent="0.25">
      <c r="A87">
        <v>78</v>
      </c>
      <c r="B87" s="38">
        <v>46174</v>
      </c>
      <c r="C87" s="2">
        <f t="shared" si="5"/>
        <v>23731</v>
      </c>
      <c r="D87" s="2">
        <f>SUM($C$10:C87)</f>
        <v>1851018</v>
      </c>
      <c r="E87" s="2">
        <v>1853017.5</v>
      </c>
      <c r="F87" s="2">
        <f t="shared" si="7"/>
        <v>25275</v>
      </c>
      <c r="G87" s="2">
        <f>SUM($F$10:F87)</f>
        <v>1854742.5</v>
      </c>
      <c r="I87" s="3">
        <f t="shared" si="6"/>
        <v>-3724.5</v>
      </c>
    </row>
    <row r="88" spans="1:9" x14ac:dyDescent="0.25">
      <c r="A88">
        <v>79</v>
      </c>
      <c r="B88" s="38">
        <v>46204</v>
      </c>
      <c r="C88" s="2">
        <f t="shared" si="5"/>
        <v>23731</v>
      </c>
      <c r="D88" s="2">
        <f>SUM($C$10:C88)</f>
        <v>1874749</v>
      </c>
      <c r="E88" s="2">
        <v>1878267.5</v>
      </c>
      <c r="F88" s="2">
        <f t="shared" si="7"/>
        <v>25275</v>
      </c>
      <c r="G88" s="2">
        <f>SUM($F$10:F88)</f>
        <v>1880017.5</v>
      </c>
      <c r="I88" s="3">
        <f t="shared" si="6"/>
        <v>-5268.5</v>
      </c>
    </row>
    <row r="89" spans="1:9" x14ac:dyDescent="0.25">
      <c r="A89">
        <v>80</v>
      </c>
      <c r="B89" s="38">
        <v>46235</v>
      </c>
      <c r="C89" s="2">
        <f t="shared" si="5"/>
        <v>23731</v>
      </c>
      <c r="D89" s="2">
        <f>SUM($C$10:C89)</f>
        <v>1898480</v>
      </c>
      <c r="E89" s="2">
        <v>1903517.5</v>
      </c>
      <c r="F89" s="2">
        <f t="shared" si="7"/>
        <v>25275</v>
      </c>
      <c r="G89" s="2">
        <f>SUM($F$10:F89)</f>
        <v>1905292.5</v>
      </c>
      <c r="I89" s="3">
        <f t="shared" si="6"/>
        <v>-6812.5</v>
      </c>
    </row>
    <row r="90" spans="1:9" x14ac:dyDescent="0.25">
      <c r="A90">
        <v>81</v>
      </c>
      <c r="B90" s="38">
        <v>46266</v>
      </c>
      <c r="C90" s="2">
        <f t="shared" si="5"/>
        <v>23731</v>
      </c>
      <c r="D90" s="2">
        <f>SUM($C$10:C90)</f>
        <v>1922211</v>
      </c>
      <c r="E90" s="2">
        <v>1928767.5</v>
      </c>
      <c r="F90" s="2">
        <f t="shared" si="7"/>
        <v>25275</v>
      </c>
      <c r="G90" s="2">
        <f>SUM($F$10:F90)</f>
        <v>1930567.5</v>
      </c>
      <c r="I90" s="3">
        <f t="shared" si="6"/>
        <v>-8356.5</v>
      </c>
    </row>
    <row r="91" spans="1:9" x14ac:dyDescent="0.25">
      <c r="A91">
        <v>82</v>
      </c>
      <c r="B91" s="38">
        <v>46296</v>
      </c>
      <c r="C91" s="2">
        <f t="shared" si="5"/>
        <v>23731</v>
      </c>
      <c r="D91" s="2">
        <f>SUM($C$10:C91)</f>
        <v>1945942</v>
      </c>
      <c r="E91" s="2">
        <v>1954017.5</v>
      </c>
      <c r="F91" s="2">
        <f t="shared" si="7"/>
        <v>25275</v>
      </c>
      <c r="G91" s="2">
        <f>SUM($F$10:F91)</f>
        <v>1955842.5</v>
      </c>
      <c r="I91" s="3">
        <f t="shared" si="6"/>
        <v>-9900.5</v>
      </c>
    </row>
    <row r="92" spans="1:9" x14ac:dyDescent="0.25">
      <c r="A92">
        <v>83</v>
      </c>
      <c r="B92" s="38">
        <v>46327</v>
      </c>
      <c r="C92" s="2">
        <f t="shared" si="5"/>
        <v>23731</v>
      </c>
      <c r="D92" s="2">
        <f>SUM($C$10:C92)</f>
        <v>1969673</v>
      </c>
      <c r="E92" s="2">
        <v>1979267.5</v>
      </c>
      <c r="F92" s="2">
        <f t="shared" si="7"/>
        <v>25275</v>
      </c>
      <c r="G92" s="2">
        <f>SUM($F$10:F92)</f>
        <v>1981117.5</v>
      </c>
      <c r="I92" s="3">
        <f t="shared" si="6"/>
        <v>-11444.5</v>
      </c>
    </row>
    <row r="93" spans="1:9" x14ac:dyDescent="0.25">
      <c r="A93">
        <v>84</v>
      </c>
      <c r="B93" s="38">
        <v>46357</v>
      </c>
      <c r="C93" s="2">
        <f t="shared" si="5"/>
        <v>23731</v>
      </c>
      <c r="D93" s="2">
        <f>SUM($C$10:C93)</f>
        <v>1993404</v>
      </c>
      <c r="E93" s="2">
        <v>2004517.5</v>
      </c>
      <c r="F93" s="2">
        <f t="shared" si="7"/>
        <v>25275</v>
      </c>
      <c r="G93" s="2">
        <f>SUM($F$10:F93)</f>
        <v>2006392.5</v>
      </c>
      <c r="I93" s="3">
        <f t="shared" si="6"/>
        <v>-12988.5</v>
      </c>
    </row>
    <row r="94" spans="1:9" x14ac:dyDescent="0.25">
      <c r="A94">
        <v>85</v>
      </c>
      <c r="B94" s="38">
        <v>46388</v>
      </c>
      <c r="C94" s="2">
        <f t="shared" si="5"/>
        <v>23731</v>
      </c>
      <c r="D94" s="2">
        <f>SUM($C$10:C94)</f>
        <v>2017135</v>
      </c>
      <c r="E94" s="2">
        <v>2029767.5</v>
      </c>
      <c r="F94" s="2">
        <f t="shared" si="7"/>
        <v>25275</v>
      </c>
      <c r="G94" s="2">
        <f>SUM($F$10:F94)</f>
        <v>2031667.5</v>
      </c>
      <c r="I94" s="3">
        <f t="shared" si="6"/>
        <v>-14532.5</v>
      </c>
    </row>
    <row r="95" spans="1:9" x14ac:dyDescent="0.25">
      <c r="A95">
        <v>86</v>
      </c>
      <c r="B95" s="38">
        <v>46419</v>
      </c>
      <c r="C95" s="2">
        <f t="shared" si="5"/>
        <v>23731</v>
      </c>
      <c r="D95" s="2">
        <f>SUM($C$10:C95)</f>
        <v>2040866</v>
      </c>
      <c r="E95" s="2">
        <v>2055017.5</v>
      </c>
      <c r="F95" s="2">
        <f t="shared" si="7"/>
        <v>25275</v>
      </c>
      <c r="G95" s="2">
        <f>SUM($F$10:F95)</f>
        <v>2056942.5</v>
      </c>
      <c r="I95" s="3">
        <f t="shared" si="6"/>
        <v>-16076.5</v>
      </c>
    </row>
    <row r="96" spans="1:9" x14ac:dyDescent="0.25">
      <c r="A96">
        <v>87</v>
      </c>
      <c r="B96" s="38">
        <v>46447</v>
      </c>
      <c r="C96" s="2">
        <f t="shared" si="5"/>
        <v>23731</v>
      </c>
      <c r="D96" s="2">
        <f>SUM($C$10:C96)</f>
        <v>2064597</v>
      </c>
      <c r="E96" s="2">
        <v>2080267.5</v>
      </c>
      <c r="F96" s="2">
        <f t="shared" si="7"/>
        <v>25275</v>
      </c>
      <c r="G96" s="2">
        <f>SUM($F$10:F96)</f>
        <v>2082217.5</v>
      </c>
      <c r="I96" s="3">
        <f t="shared" si="6"/>
        <v>-17620.5</v>
      </c>
    </row>
    <row r="97" spans="1:9" x14ac:dyDescent="0.25">
      <c r="A97">
        <v>88</v>
      </c>
      <c r="B97" s="38">
        <v>46478</v>
      </c>
      <c r="C97" s="2">
        <f t="shared" si="5"/>
        <v>23731</v>
      </c>
      <c r="D97" s="2">
        <f>SUM($C$10:C97)</f>
        <v>2088328</v>
      </c>
      <c r="E97" s="2">
        <v>2105517.5</v>
      </c>
      <c r="F97" s="2">
        <f t="shared" si="7"/>
        <v>25275</v>
      </c>
      <c r="G97" s="2">
        <f>SUM($F$10:F97)</f>
        <v>2107492.5</v>
      </c>
      <c r="I97" s="3">
        <f t="shared" si="6"/>
        <v>-19164.5</v>
      </c>
    </row>
    <row r="98" spans="1:9" x14ac:dyDescent="0.25">
      <c r="A98">
        <v>89</v>
      </c>
      <c r="B98" s="38">
        <v>46508</v>
      </c>
      <c r="C98" s="2">
        <f t="shared" si="5"/>
        <v>23731</v>
      </c>
      <c r="D98" s="2">
        <f>SUM($C$10:C98)</f>
        <v>2112059</v>
      </c>
      <c r="E98" s="2">
        <v>2130767.5</v>
      </c>
      <c r="F98" s="2">
        <f t="shared" si="7"/>
        <v>25275</v>
      </c>
      <c r="G98" s="2">
        <f>SUM($F$10:F98)</f>
        <v>2132767.5</v>
      </c>
      <c r="I98" s="3">
        <f t="shared" si="6"/>
        <v>-20708.5</v>
      </c>
    </row>
    <row r="99" spans="1:9" x14ac:dyDescent="0.25">
      <c r="A99">
        <v>90</v>
      </c>
      <c r="B99" s="38">
        <v>46539</v>
      </c>
      <c r="C99" s="2">
        <f t="shared" si="5"/>
        <v>23731</v>
      </c>
      <c r="D99" s="2">
        <f>SUM($C$10:C99)</f>
        <v>2135790</v>
      </c>
      <c r="E99" s="2">
        <v>2156017.5</v>
      </c>
      <c r="F99" s="2">
        <f t="shared" si="7"/>
        <v>25275</v>
      </c>
      <c r="G99" s="2">
        <f>SUM($F$10:F99)</f>
        <v>2158042.5</v>
      </c>
      <c r="I99" s="3">
        <f t="shared" si="6"/>
        <v>-22252.5</v>
      </c>
    </row>
    <row r="100" spans="1:9" x14ac:dyDescent="0.25">
      <c r="A100">
        <v>91</v>
      </c>
      <c r="B100" s="38">
        <v>46569</v>
      </c>
      <c r="C100" s="2">
        <f t="shared" si="5"/>
        <v>23731</v>
      </c>
      <c r="D100" s="2">
        <f>SUM($C$10:C100)</f>
        <v>2159521</v>
      </c>
      <c r="E100" s="2">
        <v>2181267.5</v>
      </c>
      <c r="F100" s="2">
        <f t="shared" si="7"/>
        <v>25275</v>
      </c>
      <c r="G100" s="2">
        <f>SUM($F$10:F100)</f>
        <v>2183317.5</v>
      </c>
      <c r="I100" s="3">
        <f t="shared" si="6"/>
        <v>-23796.5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7F62C1BAB7D1B4998D0BFFEC59B8AD2" ma:contentTypeVersion="25" ma:contentTypeDescription="Create a new document." ma:contentTypeScope="" ma:versionID="a29347074beb70bca29eaea2ad55900a">
  <xsd:schema xmlns:xsd="http://www.w3.org/2001/XMLSchema" xmlns:xs="http://www.w3.org/2001/XMLSchema" xmlns:p="http://schemas.microsoft.com/office/2006/metadata/properties" xmlns:ns1="http://schemas.microsoft.com/sharepoint/v3" xmlns:ns2="621b3311-adc9-44a7-af0e-36067350c19c" xmlns:ns3="99180bc4-2f7d-45e7-9e22-353907fb92c6" xmlns:ns4="f5536f26-5d7e-4d2b-a510-6667eeb1ad7c" xmlns:ns5="ddb5066c-6899-482b-9ea0-5145f9da9989" targetNamespace="http://schemas.microsoft.com/office/2006/metadata/properties" ma:root="true" ma:fieldsID="dd44e1d3607186ede97e4754c9758a79" ns1:_="" ns2:_="" ns3:_="" ns4:_="" ns5:_="">
    <xsd:import namespace="http://schemas.microsoft.com/sharepoint/v3"/>
    <xsd:import namespace="621b3311-adc9-44a7-af0e-36067350c19c"/>
    <xsd:import namespace="99180bc4-2f7d-45e7-9e22-353907fb92c6"/>
    <xsd:import namespace="f5536f26-5d7e-4d2b-a510-6667eeb1ad7c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ObjectId" minOccurs="0"/>
                <xsd:element ref="ns2:ItemId" minOccurs="0"/>
                <xsd:element ref="ns2:ItemNumber" minOccurs="0"/>
                <xsd:element ref="ns2:ItemDate" minOccurs="0"/>
                <xsd:element ref="ns2:Filename" minOccurs="0"/>
                <xsd:element ref="ns3:SharedWithUsers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1:_ip_UnifiedCompliancePolicyProperties" minOccurs="0"/>
                <xsd:element ref="ns1:_ip_UnifiedCompliancePolicyUIAction" minOccurs="0"/>
                <xsd:element ref="ns4:MediaServiceGenerationTime" minOccurs="0"/>
                <xsd:element ref="ns4:MediaServiceEventHashCode" minOccurs="0"/>
                <xsd:element ref="ns4:lcf76f155ced4ddcb4097134ff3c332f" minOccurs="0"/>
                <xsd:element ref="ns5:TaxCatchAll" minOccurs="0"/>
                <xsd:element ref="ns4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1b3311-adc9-44a7-af0e-36067350c19c" elementFormDefault="qualified">
    <xsd:import namespace="http://schemas.microsoft.com/office/2006/documentManagement/types"/>
    <xsd:import namespace="http://schemas.microsoft.com/office/infopath/2007/PartnerControls"/>
    <xsd:element name="ObjectId" ma:index="2" nillable="true" ma:displayName="ObjectId" ma:internalName="ObjectId">
      <xsd:simpleType>
        <xsd:restriction base="dms:Text">
          <xsd:maxLength value="255"/>
        </xsd:restriction>
      </xsd:simpleType>
    </xsd:element>
    <xsd:element name="ItemId" ma:index="3" nillable="true" ma:displayName="ItemId" ma:indexed="true" ma:internalName="ItemId">
      <xsd:simpleType>
        <xsd:restriction base="dms:Text">
          <xsd:maxLength value="255"/>
        </xsd:restriction>
      </xsd:simpleType>
    </xsd:element>
    <xsd:element name="ItemNumber" ma:index="4" nillable="true" ma:displayName="ItemNumber" ma:indexed="true" ma:internalName="ItemNumber">
      <xsd:simpleType>
        <xsd:restriction base="dms:Text">
          <xsd:maxLength value="255"/>
        </xsd:restriction>
      </xsd:simpleType>
    </xsd:element>
    <xsd:element name="ItemDate" ma:index="5" nillable="true" ma:displayName="ItemDate" ma:format="DateOnly" ma:indexed="true" ma:internalName="ItemDate">
      <xsd:simpleType>
        <xsd:restriction base="dms:DateTime"/>
      </xsd:simpleType>
    </xsd:element>
    <xsd:element name="Filename" ma:index="6" nillable="true" ma:displayName="Filename" ma:internalName="Filenam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180bc4-2f7d-45e7-9e22-353907fb92c6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536f26-5d7e-4d2b-a510-6667eeb1ad7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7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8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0" nillable="true" ma:displayName="MediaServiceAutoTags" ma:internalName="MediaServiceAutoTags" ma:readOnly="true">
      <xsd:simpleType>
        <xsd:restriction base="dms:Text"/>
      </xsd:simpleType>
    </xsd:element>
    <xsd:element name="MediaServiceOCR" ma:index="2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7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28" nillable="true" ma:displayName="Taxonomy Catch All Column" ma:hidden="true" ma:list="{a6e7e882-9704-4d77-9765-cf8fe4d68a88}" ma:internalName="TaxCatchAll" ma:showField="CatchAllData" ma:web="fe36f78b-f2f5-469e-9861-ee46cd4ffe6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Content Type"/>
        <xsd:element ref="dc:title" minOccurs="0" maxOccurs="1" ma:index="0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ItemNumber xmlns="621b3311-adc9-44a7-af0e-36067350c19c" xsi:nil="true"/>
    <ItemId xmlns="621b3311-adc9-44a7-af0e-36067350c19c" xsi:nil="true"/>
    <ItemDate xmlns="621b3311-adc9-44a7-af0e-36067350c19c" xsi:nil="true"/>
    <Filename xmlns="621b3311-adc9-44a7-af0e-36067350c19c" xsi:nil="true"/>
    <ObjectId xmlns="621b3311-adc9-44a7-af0e-36067350c19c" xsi:nil="true"/>
    <TaxCatchAll xmlns="ddb5066c-6899-482b-9ea0-5145f9da9989" xsi:nil="true"/>
    <lcf76f155ced4ddcb4097134ff3c332f xmlns="f5536f26-5d7e-4d2b-a510-6667eeb1ad7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4E56F21-3EE7-4446-BE4C-6C0F38873D77}"/>
</file>

<file path=customXml/itemProps2.xml><?xml version="1.0" encoding="utf-8"?>
<ds:datastoreItem xmlns:ds="http://schemas.openxmlformats.org/officeDocument/2006/customXml" ds:itemID="{3BA59498-58FE-45C3-A940-F10437144C6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B59CE6D-D22A-446A-83BF-D9AF970FA93A}">
  <ds:schemaRefs>
    <ds:schemaRef ds:uri="http://schemas.openxmlformats.org/package/2006/metadata/core-properties"/>
    <ds:schemaRef ds:uri="7558938a-8a22-4524-afb0-58b165029303"/>
    <ds:schemaRef ds:uri="http://schemas.microsoft.com/office/2006/metadata/properties"/>
    <ds:schemaRef ds:uri="http://purl.org/dc/terms/"/>
    <ds:schemaRef ds:uri="http://purl.org/dc/elements/1.1/"/>
    <ds:schemaRef ds:uri="http://schemas.microsoft.com/office/infopath/2007/PartnerControls"/>
    <ds:schemaRef ds:uri="99180bc4-2f7d-45e7-9e22-353907fb92c6"/>
    <ds:schemaRef ds:uri="http://schemas.microsoft.com/office/2006/documentManagement/types"/>
    <ds:schemaRef ds:uri="http://schemas.microsoft.com/sharepoint/v3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LMS Debt</vt:lpstr>
      <vt:lpstr>By Month-Cost vs. Revenue</vt:lpstr>
      <vt:lpstr>'LMS Debt'!Print_Area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Dellinger, Shawn</dc:creator>
  <cp:lastModifiedBy>Coe, Shala</cp:lastModifiedBy>
  <cp:lastPrinted>2021-01-19T16:09:18Z</cp:lastPrinted>
  <dcterms:created xsi:type="dcterms:W3CDTF">2020-12-29T16:10:28Z</dcterms:created>
  <dcterms:modified xsi:type="dcterms:W3CDTF">2021-01-29T20:15:55Z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0x01010017F62C1BAB7D1B4998D0BFFEC59B8AD2</vt:lpwstr>
  </property>
</Properties>
</file>