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Bruce.ISD-SHARED\Desktop\FILINGS\"/>
    </mc:Choice>
  </mc:AlternateContent>
  <xr:revisionPtr revIDLastSave="0" documentId="8_{0B4B6C95-AB7D-4F0A-BEAB-BC70AB03D117}" xr6:coauthVersionLast="47" xr6:coauthVersionMax="47" xr10:uidLastSave="{00000000-0000-0000-0000-000000000000}"/>
  <bookViews>
    <workbookView xWindow="28680" yWindow="-120" windowWidth="19440" windowHeight="15000" xr2:uid="{770EFC86-1FC1-4AD6-BAC4-51BA0FEF1E2B}"/>
  </bookViews>
  <sheets>
    <sheet name="Cover Page" sheetId="3" r:id="rId1"/>
    <sheet name="Report" sheetId="1" r:id="rId2"/>
    <sheet name="Winter PRMR Calculation" sheetId="2" r:id="rId3"/>
  </sheet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Area" localSheetId="1">Report!$B$7:$H$56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2" i="2" l="1"/>
  <c r="E25" i="1"/>
  <c r="E24" i="1"/>
  <c r="C52" i="1"/>
  <c r="B52" i="1"/>
  <c r="B56" i="1" s="1"/>
  <c r="B46" i="1"/>
  <c r="D7" i="2"/>
  <c r="D8" i="2" l="1"/>
  <c r="D9" i="2" s="1"/>
  <c r="D10" i="2" l="1"/>
  <c r="D11" i="2" s="1"/>
  <c r="D13" i="2" l="1"/>
  <c r="C46" i="1" s="1"/>
  <c r="C56" i="1" s="1"/>
</calcChain>
</file>

<file path=xl/sharedStrings.xml><?xml version="1.0" encoding="utf-8"?>
<sst xmlns="http://schemas.openxmlformats.org/spreadsheetml/2006/main" count="121" uniqueCount="82">
  <si>
    <t>Cause No. 45744</t>
  </si>
  <si>
    <t xml:space="preserve">Southern Indiana Gas and Electric Company d/b/a CenterPoint Energy Indiana South </t>
  </si>
  <si>
    <t>CEI South Exh. 1</t>
  </si>
  <si>
    <t>IC 8-1-8.5-13(i) Reporting Form - Planning Resource Year 2 (2022 to 2023)</t>
  </si>
  <si>
    <t>CenterPoint Energy (CEI South)</t>
  </si>
  <si>
    <t>Indiana Utility Regulatory Commission</t>
  </si>
  <si>
    <t>Add rows below as necessary.  For resources located outside of Zone 6, please provide a description of the deliverability arrangements.</t>
  </si>
  <si>
    <t>For demand response resources, please provide a description of each program.</t>
  </si>
  <si>
    <r>
      <t xml:space="preserve">Owned Resource                          </t>
    </r>
    <r>
      <rPr>
        <i/>
        <sz val="11"/>
        <color theme="1"/>
        <rFont val="Cambria"/>
        <family val="1"/>
      </rPr>
      <t>IC 8-1-8.5-13(i)(1) definition</t>
    </r>
  </si>
  <si>
    <r>
      <t xml:space="preserve">ICAP (MW)                         </t>
    </r>
    <r>
      <rPr>
        <i/>
        <sz val="11"/>
        <color theme="1"/>
        <rFont val="Cambria"/>
        <family val="1"/>
      </rPr>
      <t>Nameplate capacity</t>
    </r>
  </si>
  <si>
    <r>
      <t xml:space="preserve">Summer UCAP (MW)                        </t>
    </r>
    <r>
      <rPr>
        <i/>
        <sz val="11"/>
        <color theme="1"/>
        <rFont val="Cambria"/>
        <family val="1"/>
      </rPr>
      <t>IC 8-1-8.5-13(f) definition</t>
    </r>
  </si>
  <si>
    <r>
      <t xml:space="preserve">Winter UCAP (MW)                          </t>
    </r>
    <r>
      <rPr>
        <i/>
        <sz val="11"/>
        <color theme="1"/>
        <rFont val="Cambria"/>
        <family val="1"/>
      </rPr>
      <t>IC 8-1-8.5-13(g) definition</t>
    </r>
  </si>
  <si>
    <r>
      <t xml:space="preserve">Location: </t>
    </r>
    <r>
      <rPr>
        <i/>
        <sz val="11"/>
        <color theme="1"/>
        <rFont val="Cambria"/>
        <family val="1"/>
      </rPr>
      <t>RTO interconnection zone</t>
    </r>
  </si>
  <si>
    <t xml:space="preserve">Fuel Source                          </t>
  </si>
  <si>
    <t xml:space="preserve">Additional Comments                   </t>
  </si>
  <si>
    <t>AB Brown 1</t>
  </si>
  <si>
    <t>MISO Zone 6</t>
  </si>
  <si>
    <t>Coal</t>
  </si>
  <si>
    <t>For all thermal resources, summer is assumed to be June-August and winter is assumed to be December-February.  Seasonal UCAP calculated using annual GVTC results and XEFORd values specific to each season.</t>
  </si>
  <si>
    <t>AB Brown 2</t>
  </si>
  <si>
    <t>-</t>
  </si>
  <si>
    <t>AB Brown 3</t>
  </si>
  <si>
    <t>Gas/Fuel Oil</t>
  </si>
  <si>
    <t>Primary fuel is natural gas but can operate on fuel oil</t>
  </si>
  <si>
    <t>AB Brown 4</t>
  </si>
  <si>
    <t>Gas</t>
  </si>
  <si>
    <t>FB Culley 2</t>
  </si>
  <si>
    <t>FB Culley 3</t>
  </si>
  <si>
    <t>Warrick 4</t>
  </si>
  <si>
    <t>Jointly owned 300MW unit that is operated by Alcoa.  CEI South owns 50%.</t>
  </si>
  <si>
    <t>OVEC (Ohio Valley Electric Corp.)</t>
  </si>
  <si>
    <t>MISO External Zone 23</t>
  </si>
  <si>
    <t>CEI South owns 1.5% share of OVEC's total capacity. OVEC is located in MISO external zone 23, and is interconnected through the transmission provider LGEE (Louisville Gas &amp; Electric) to SIGE with Transmission Service Request reference #88106335.</t>
  </si>
  <si>
    <t>Troy Solar</t>
  </si>
  <si>
    <t>Solar</t>
  </si>
  <si>
    <t>Summer UCAP based on first year's operation data.  Winter UCAP based on first year's operational data and MISO's proposed accreditation in seasonal construct.</t>
  </si>
  <si>
    <t>Oak Hill Solar</t>
  </si>
  <si>
    <t>Located on CEI South distribution system and accounted for in peak load forecast.  Not a UCAP resource.</t>
  </si>
  <si>
    <t>Volkman Rd Solar</t>
  </si>
  <si>
    <t>Volkman Road Battery</t>
  </si>
  <si>
    <t>Battery</t>
  </si>
  <si>
    <t>Blackfoot Landfill</t>
  </si>
  <si>
    <t>Landfill Gas</t>
  </si>
  <si>
    <r>
      <t xml:space="preserve">Contracted Resource                          </t>
    </r>
    <r>
      <rPr>
        <i/>
        <sz val="11"/>
        <color theme="1"/>
        <rFont val="Cambria"/>
        <family val="1"/>
      </rPr>
      <t>IC 8-1-8.5-13(i)(2) definition</t>
    </r>
  </si>
  <si>
    <t xml:space="preserve">Additional Comments                          </t>
  </si>
  <si>
    <t>Benton County Wind Farm</t>
  </si>
  <si>
    <t>Wind</t>
  </si>
  <si>
    <t>Winter accreditation uses MISO LOLE average wind ELCC from Dec.-Feb. to determine accreditation</t>
  </si>
  <si>
    <t>https://cdn.misoenergy.org/PY%202022-23%20LOLE%20Study%20Report601325.pdf</t>
  </si>
  <si>
    <t>Fowler Wind Farm</t>
  </si>
  <si>
    <t xml:space="preserve"> </t>
  </si>
  <si>
    <r>
      <t xml:space="preserve">Demand Response Resource                        </t>
    </r>
    <r>
      <rPr>
        <i/>
        <sz val="11"/>
        <color theme="1"/>
        <rFont val="Cambria"/>
        <family val="1"/>
      </rPr>
      <t>IC 8-1-8.5-13(i)(3) definition</t>
    </r>
  </si>
  <si>
    <t>DR - DLC - Summer Cycler</t>
  </si>
  <si>
    <t>Direct load control via switches on electric cooling units and electric water heaters.  This DR is only available in summer months per CEI South tariff</t>
  </si>
  <si>
    <r>
      <rPr>
        <b/>
        <sz val="11"/>
        <color theme="1"/>
        <rFont val="Cambria"/>
        <family val="1"/>
      </rPr>
      <t>RTO established Planning Reserve Margin requirement</t>
    </r>
    <r>
      <rPr>
        <sz val="11"/>
        <color theme="1"/>
        <rFont val="Cambria"/>
        <family val="1"/>
      </rPr>
      <t xml:space="preserve"> </t>
    </r>
    <r>
      <rPr>
        <i/>
        <sz val="11"/>
        <color theme="1"/>
        <rFont val="Cambria"/>
        <family val="1"/>
      </rPr>
      <t>(see IC 8-1-8.5-13 (i)(4)</t>
    </r>
  </si>
  <si>
    <r>
      <t>Summer Demand 1022.7MWx(1+ % PRM 8.7%)</t>
    </r>
    <r>
      <rPr>
        <sz val="11"/>
        <color rgb="FFFF0000"/>
        <rFont val="Cambria"/>
        <family val="1"/>
      </rPr>
      <t>x(1+%Transmission Loss 2.4%)</t>
    </r>
    <r>
      <rPr>
        <sz val="11"/>
        <color theme="1"/>
        <rFont val="Cambria"/>
        <family val="1"/>
      </rPr>
      <t xml:space="preserve"> = 1138.4MW</t>
    </r>
  </si>
  <si>
    <t>Please describe any other federal reliability requirement:</t>
  </si>
  <si>
    <r>
      <t xml:space="preserve">Reliability Adequacy Metrics </t>
    </r>
    <r>
      <rPr>
        <i/>
        <sz val="11"/>
        <color theme="1"/>
        <rFont val="Cambria"/>
        <family val="1"/>
      </rPr>
      <t>[defined in IC 8-1-8.5-13(e)]</t>
    </r>
  </si>
  <si>
    <r>
      <rPr>
        <b/>
        <sz val="11"/>
        <color theme="1"/>
        <rFont val="Cambria"/>
        <family val="1"/>
      </rPr>
      <t xml:space="preserve">Summer RA Metric  </t>
    </r>
    <r>
      <rPr>
        <sz val="11"/>
        <color theme="1"/>
        <rFont val="Cambria"/>
        <family val="1"/>
      </rPr>
      <t xml:space="preserve">                         </t>
    </r>
    <r>
      <rPr>
        <i/>
        <sz val="11"/>
        <color theme="1"/>
        <rFont val="Cambria"/>
        <family val="1"/>
      </rPr>
      <t>IC 8-1-8.5-13(e)(1)</t>
    </r>
  </si>
  <si>
    <r>
      <rPr>
        <b/>
        <sz val="11"/>
        <color theme="1"/>
        <rFont val="Cambria"/>
        <family val="1"/>
      </rPr>
      <t xml:space="preserve">Winter RA Metric </t>
    </r>
    <r>
      <rPr>
        <sz val="11"/>
        <color theme="1"/>
        <rFont val="Cambria"/>
        <family val="1"/>
      </rPr>
      <t xml:space="preserve">                     </t>
    </r>
    <r>
      <rPr>
        <i/>
        <sz val="11"/>
        <color theme="1"/>
        <rFont val="Cambria"/>
        <family val="1"/>
      </rPr>
      <t>IC 8-1-8.5-13(e)(2)</t>
    </r>
  </si>
  <si>
    <t>Summer UCAP/PRM Requirement = 102%</t>
  </si>
  <si>
    <t>Winter UCAP/PRM  Requirement = 128.8%</t>
  </si>
  <si>
    <t>Summer PRMR</t>
  </si>
  <si>
    <t>Winter PRMR</t>
  </si>
  <si>
    <t>SUMMER TOTAL UCAP</t>
  </si>
  <si>
    <t>WINTER TOTAL UCAP</t>
  </si>
  <si>
    <t>Summer RA Metric (%)</t>
  </si>
  <si>
    <t>Winer RA Metric (%)</t>
  </si>
  <si>
    <t>2022-2023 Coincident Peak (Summer)</t>
  </si>
  <si>
    <t>2022-2023 PRM</t>
  </si>
  <si>
    <t>Transmission Losses</t>
  </si>
  <si>
    <t>Load</t>
  </si>
  <si>
    <t>2022-2023 MISO PY Winter Load Forecast (With Transmission Losses)</t>
  </si>
  <si>
    <t>Coincident Peak With Transmission Losses</t>
  </si>
  <si>
    <t>Demand Forecast (Coincident Peak Without Transmission Losses)</t>
  </si>
  <si>
    <t>Effective PRM</t>
  </si>
  <si>
    <t>PRMR Without Transmission Losses</t>
  </si>
  <si>
    <t>Winter PRMR With Transmission Losses</t>
  </si>
  <si>
    <t>Note: Projected winter peak load and summer coincidence factor used to calculate winter PRMR</t>
  </si>
  <si>
    <t>FILED</t>
  </si>
  <si>
    <t xml:space="preserve">INDIANA UTILITY </t>
  </si>
  <si>
    <t>REGULATORY COMMISSION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</si>
</sst>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%"/>
    <numFmt numFmtId="171" formatCode="[$-409]mmmm\ d\,\ yyyy;@"/>
  </numFmts>
  <fonts count="13" x14ac:knownFonts="1">
    <font>
      <sz val="11"/>
      <color theme="1"/>
      <name val="Calibri"/>
      <family val="2"/>
      <scheme val="minor"/>
    </font>
    <font>
      <sz val="20"/>
      <color theme="1"/>
      <name val="Franklin Gothic Demi Cond"/>
      <family val="2"/>
    </font>
    <font>
      <sz val="16"/>
      <color theme="1"/>
      <name val="Franklin Gothic Book"/>
      <family val="2"/>
    </font>
    <font>
      <sz val="11"/>
      <color theme="1"/>
      <name val="Cambria"/>
      <family val="1"/>
    </font>
    <font>
      <b/>
      <sz val="11"/>
      <color theme="1"/>
      <name val="Cambria"/>
      <family val="1"/>
    </font>
    <font>
      <i/>
      <sz val="11"/>
      <color theme="1"/>
      <name val="Cambria"/>
      <family val="1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mbria"/>
      <family val="1"/>
    </font>
    <font>
      <b/>
      <i/>
      <sz val="11"/>
      <color theme="1"/>
      <name val="Calibri"/>
      <family val="2"/>
      <scheme val="minor"/>
    </font>
    <font>
      <b/>
      <sz val="16"/>
      <color theme="1"/>
      <name val="Times New Roman"/>
      <family val="1"/>
    </font>
    <font>
      <sz val="14"/>
      <color rgb="FFFF0000"/>
      <name val="Times New Roman"/>
      <family val="1"/>
    </font>
    <font>
      <sz val="12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13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3" fillId="0" borderId="7" xfId="0" applyFont="1" applyBorder="1" applyAlignment="1">
      <alignment wrapText="1"/>
    </xf>
    <xf numFmtId="0" fontId="3" fillId="0" borderId="9" xfId="0" applyFont="1" applyBorder="1" applyAlignment="1">
      <alignment wrapText="1"/>
    </xf>
    <xf numFmtId="0" fontId="3" fillId="0" borderId="13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4" fillId="0" borderId="15" xfId="0" applyFont="1" applyBorder="1" applyAlignment="1">
      <alignment vertical="center" wrapText="1"/>
    </xf>
    <xf numFmtId="0" fontId="4" fillId="0" borderId="18" xfId="0" applyFont="1" applyBorder="1" applyAlignment="1">
      <alignment vertical="center" wrapText="1"/>
    </xf>
    <xf numFmtId="0" fontId="4" fillId="0" borderId="15" xfId="0" applyFont="1" applyBorder="1" applyAlignment="1">
      <alignment horizontal="left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7" fillId="0" borderId="0" xfId="0" applyFont="1"/>
    <xf numFmtId="0" fontId="3" fillId="0" borderId="1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6" xfId="0" quotePrefix="1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4" fillId="0" borderId="15" xfId="0" quotePrefix="1" applyFont="1" applyBorder="1" applyAlignment="1">
      <alignment horizontal="center" vertical="center"/>
    </xf>
    <xf numFmtId="0" fontId="0" fillId="0" borderId="2" xfId="0" applyBorder="1"/>
    <xf numFmtId="10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164" fontId="0" fillId="0" borderId="7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165" fontId="0" fillId="0" borderId="7" xfId="0" applyNumberFormat="1" applyBorder="1" applyAlignment="1">
      <alignment horizontal="center"/>
    </xf>
    <xf numFmtId="165" fontId="0" fillId="0" borderId="9" xfId="0" applyNumberFormat="1" applyBorder="1" applyAlignment="1">
      <alignment horizontal="center"/>
    </xf>
    <xf numFmtId="0" fontId="3" fillId="0" borderId="8" xfId="0" applyFont="1" applyFill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164" fontId="3" fillId="0" borderId="8" xfId="0" applyNumberFormat="1" applyFont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164" fontId="3" fillId="0" borderId="11" xfId="0" applyNumberFormat="1" applyFont="1" applyFill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2" xfId="0" quotePrefix="1" applyFont="1" applyBorder="1" applyAlignment="1">
      <alignment horizontal="center" vertical="center" wrapText="1"/>
    </xf>
    <xf numFmtId="0" fontId="10" fillId="0" borderId="0" xfId="0" applyFont="1"/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171" fontId="12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24</xdr:row>
      <xdr:rowOff>0</xdr:rowOff>
    </xdr:from>
    <xdr:to>
      <xdr:col>19</xdr:col>
      <xdr:colOff>456381</xdr:colOff>
      <xdr:row>36</xdr:row>
      <xdr:rowOff>189849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1C0C740-56D8-449A-A7A9-5E33E905B0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896850" y="10344150"/>
          <a:ext cx="6552381" cy="52095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41B4DB-B119-44AC-BE5A-ACD7593E65DA}">
  <dimension ref="C8:C15"/>
  <sheetViews>
    <sheetView tabSelected="1" workbookViewId="0">
      <selection activeCell="C17" sqref="C17"/>
    </sheetView>
  </sheetViews>
  <sheetFormatPr defaultRowHeight="20" x14ac:dyDescent="0.4"/>
  <cols>
    <col min="3" max="3" width="64.1796875" style="52" customWidth="1"/>
  </cols>
  <sheetData>
    <row r="8" spans="3:3" x14ac:dyDescent="0.4">
      <c r="C8" s="52" t="s">
        <v>0</v>
      </c>
    </row>
    <row r="9" spans="3:3" x14ac:dyDescent="0.4">
      <c r="C9" s="52" t="s">
        <v>1</v>
      </c>
    </row>
    <row r="10" spans="3:3" x14ac:dyDescent="0.4">
      <c r="C10" s="52" t="s">
        <v>2</v>
      </c>
    </row>
    <row r="12" spans="3:3" ht="18" x14ac:dyDescent="0.35">
      <c r="C12" s="55" t="s">
        <v>79</v>
      </c>
    </row>
    <row r="13" spans="3:3" ht="15.5" x14ac:dyDescent="0.35">
      <c r="C13" s="57">
        <v>44764</v>
      </c>
    </row>
    <row r="14" spans="3:3" ht="15.5" x14ac:dyDescent="0.35">
      <c r="C14" s="56" t="s">
        <v>80</v>
      </c>
    </row>
    <row r="15" spans="3:3" ht="15.5" x14ac:dyDescent="0.35">
      <c r="C15" s="56" t="s">
        <v>81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B9949C-A045-4E99-B315-DA00E0C11D20}">
  <sheetPr>
    <pageSetUpPr fitToPage="1"/>
  </sheetPr>
  <dimension ref="A1:M56"/>
  <sheetViews>
    <sheetView workbookViewId="0">
      <selection activeCell="H8" sqref="H8"/>
    </sheetView>
  </sheetViews>
  <sheetFormatPr defaultRowHeight="14.5" x14ac:dyDescent="0.35"/>
  <cols>
    <col min="2" max="2" width="30" bestFit="1" customWidth="1"/>
    <col min="3" max="3" width="28.54296875" customWidth="1"/>
    <col min="4" max="4" width="21.81640625" bestFit="1" customWidth="1"/>
    <col min="5" max="5" width="23.1796875" customWidth="1"/>
    <col min="6" max="6" width="21.7265625" customWidth="1"/>
    <col min="7" max="7" width="12.81640625" bestFit="1" customWidth="1"/>
    <col min="8" max="8" width="37" bestFit="1" customWidth="1"/>
  </cols>
  <sheetData>
    <row r="1" spans="1:13" ht="25" x14ac:dyDescent="0.5">
      <c r="A1" s="1" t="s">
        <v>3</v>
      </c>
      <c r="H1" s="16" t="s">
        <v>4</v>
      </c>
    </row>
    <row r="2" spans="1:13" ht="20" x14ac:dyDescent="0.4">
      <c r="A2" s="2" t="s">
        <v>5</v>
      </c>
    </row>
    <row r="4" spans="1:13" x14ac:dyDescent="0.35">
      <c r="A4" s="3" t="s">
        <v>6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</row>
    <row r="5" spans="1:13" x14ac:dyDescent="0.35">
      <c r="A5" s="3" t="s">
        <v>7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</row>
    <row r="6" spans="1:13" ht="15" thickBot="1" x14ac:dyDescent="0.4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42.5" thickBot="1" x14ac:dyDescent="0.4">
      <c r="B7" s="4" t="s">
        <v>8</v>
      </c>
      <c r="C7" s="11" t="s">
        <v>9</v>
      </c>
      <c r="D7" s="11" t="s">
        <v>10</v>
      </c>
      <c r="E7" s="11" t="s">
        <v>11</v>
      </c>
      <c r="F7" s="11" t="s">
        <v>12</v>
      </c>
      <c r="G7" s="11" t="s">
        <v>13</v>
      </c>
      <c r="H7" s="12" t="s">
        <v>14</v>
      </c>
      <c r="I7" s="3"/>
      <c r="J7" s="3"/>
      <c r="K7" s="3"/>
      <c r="L7" s="3"/>
      <c r="M7" s="3"/>
    </row>
    <row r="8" spans="1:13" ht="84" x14ac:dyDescent="0.35">
      <c r="B8" s="17" t="s">
        <v>15</v>
      </c>
      <c r="C8" s="20">
        <v>245</v>
      </c>
      <c r="D8" s="21">
        <v>239.2</v>
      </c>
      <c r="E8" s="21">
        <v>236.7</v>
      </c>
      <c r="F8" s="20" t="s">
        <v>16</v>
      </c>
      <c r="G8" s="20" t="s">
        <v>17</v>
      </c>
      <c r="H8" s="23" t="s">
        <v>18</v>
      </c>
      <c r="I8" s="3"/>
      <c r="J8" s="3"/>
      <c r="K8" s="3"/>
      <c r="L8" s="3"/>
      <c r="M8" s="3"/>
    </row>
    <row r="9" spans="1:13" x14ac:dyDescent="0.35">
      <c r="B9" s="17" t="s">
        <v>19</v>
      </c>
      <c r="C9" s="21">
        <v>240</v>
      </c>
      <c r="D9" s="21">
        <v>224.7</v>
      </c>
      <c r="E9" s="21">
        <v>227.6</v>
      </c>
      <c r="F9" s="20" t="s">
        <v>16</v>
      </c>
      <c r="G9" s="20" t="s">
        <v>17</v>
      </c>
      <c r="H9" s="24" t="s">
        <v>20</v>
      </c>
      <c r="I9" s="3"/>
      <c r="J9" s="3"/>
      <c r="K9" s="3"/>
      <c r="L9" s="3"/>
      <c r="M9" s="3"/>
    </row>
    <row r="10" spans="1:13" ht="28" x14ac:dyDescent="0.35">
      <c r="B10" s="17" t="s">
        <v>21</v>
      </c>
      <c r="C10" s="21">
        <v>80</v>
      </c>
      <c r="D10" s="21">
        <v>74.7</v>
      </c>
      <c r="E10" s="21">
        <v>74.5</v>
      </c>
      <c r="F10" s="20" t="s">
        <v>16</v>
      </c>
      <c r="G10" s="20" t="s">
        <v>22</v>
      </c>
      <c r="H10" s="24" t="s">
        <v>23</v>
      </c>
      <c r="I10" s="3"/>
      <c r="J10" s="3"/>
      <c r="K10" s="3"/>
      <c r="L10" s="3"/>
      <c r="M10" s="3"/>
    </row>
    <row r="11" spans="1:13" x14ac:dyDescent="0.35">
      <c r="B11" s="17" t="s">
        <v>24</v>
      </c>
      <c r="C11" s="21">
        <v>80</v>
      </c>
      <c r="D11" s="21">
        <v>59.4</v>
      </c>
      <c r="E11" s="21">
        <v>66</v>
      </c>
      <c r="F11" s="20" t="s">
        <v>16</v>
      </c>
      <c r="G11" s="20" t="s">
        <v>25</v>
      </c>
      <c r="H11" s="24" t="s">
        <v>20</v>
      </c>
      <c r="I11" s="3"/>
      <c r="J11" s="3"/>
      <c r="K11" s="3"/>
      <c r="L11" s="3"/>
      <c r="M11" s="3"/>
    </row>
    <row r="12" spans="1:13" x14ac:dyDescent="0.35">
      <c r="B12" s="18" t="s">
        <v>26</v>
      </c>
      <c r="C12" s="21">
        <v>90</v>
      </c>
      <c r="D12" s="21">
        <v>83.5</v>
      </c>
      <c r="E12" s="21">
        <v>87.9</v>
      </c>
      <c r="F12" s="20" t="s">
        <v>16</v>
      </c>
      <c r="G12" s="20" t="s">
        <v>17</v>
      </c>
      <c r="H12" s="24" t="s">
        <v>20</v>
      </c>
      <c r="I12" s="3"/>
      <c r="J12" s="3"/>
      <c r="K12" s="3"/>
      <c r="L12" s="3"/>
      <c r="M12" s="3"/>
    </row>
    <row r="13" spans="1:13" x14ac:dyDescent="0.35">
      <c r="B13" s="18" t="s">
        <v>27</v>
      </c>
      <c r="C13" s="21">
        <v>270</v>
      </c>
      <c r="D13" s="21">
        <v>265.2</v>
      </c>
      <c r="E13" s="21">
        <v>260.8</v>
      </c>
      <c r="F13" s="20" t="s">
        <v>16</v>
      </c>
      <c r="G13" s="20" t="s">
        <v>17</v>
      </c>
      <c r="H13" s="24" t="s">
        <v>20</v>
      </c>
      <c r="I13" s="3"/>
      <c r="J13" s="3"/>
      <c r="K13" s="3"/>
      <c r="L13" s="3"/>
      <c r="M13" s="3"/>
    </row>
    <row r="14" spans="1:13" ht="28" x14ac:dyDescent="0.35">
      <c r="B14" s="19" t="s">
        <v>28</v>
      </c>
      <c r="C14" s="22">
        <v>150</v>
      </c>
      <c r="D14" s="21">
        <v>138.30000000000001</v>
      </c>
      <c r="E14" s="21">
        <v>134.69999999999999</v>
      </c>
      <c r="F14" s="21" t="s">
        <v>16</v>
      </c>
      <c r="G14" s="21" t="s">
        <v>17</v>
      </c>
      <c r="H14" s="25" t="s">
        <v>29</v>
      </c>
      <c r="I14" s="3"/>
      <c r="J14" s="3"/>
      <c r="K14" s="3"/>
      <c r="L14" s="3"/>
      <c r="M14" s="3"/>
    </row>
    <row r="15" spans="1:13" ht="98" x14ac:dyDescent="0.35">
      <c r="B15" s="18" t="s">
        <v>30</v>
      </c>
      <c r="C15" s="21">
        <v>32.200000000000003</v>
      </c>
      <c r="D15" s="21">
        <v>29.8</v>
      </c>
      <c r="E15" s="21">
        <v>30.9</v>
      </c>
      <c r="F15" s="21" t="s">
        <v>31</v>
      </c>
      <c r="G15" s="21" t="s">
        <v>17</v>
      </c>
      <c r="H15" s="28" t="s">
        <v>32</v>
      </c>
      <c r="I15" s="3"/>
      <c r="J15" s="3"/>
      <c r="K15" s="3"/>
      <c r="L15" s="3"/>
      <c r="M15" s="3"/>
    </row>
    <row r="16" spans="1:13" ht="70" x14ac:dyDescent="0.35">
      <c r="B16" s="19" t="s">
        <v>33</v>
      </c>
      <c r="C16" s="22">
        <v>50</v>
      </c>
      <c r="D16" s="21">
        <v>36.4</v>
      </c>
      <c r="E16" s="46">
        <v>0.44617777777777784</v>
      </c>
      <c r="F16" s="21" t="s">
        <v>16</v>
      </c>
      <c r="G16" s="21" t="s">
        <v>34</v>
      </c>
      <c r="H16" s="25" t="s">
        <v>35</v>
      </c>
      <c r="I16" s="3"/>
      <c r="J16" s="3"/>
      <c r="K16" s="3"/>
      <c r="L16" s="3"/>
      <c r="M16" s="3"/>
    </row>
    <row r="17" spans="2:13" ht="42" x14ac:dyDescent="0.35">
      <c r="B17" s="18" t="s">
        <v>36</v>
      </c>
      <c r="C17" s="21">
        <v>2</v>
      </c>
      <c r="D17" s="46">
        <v>0</v>
      </c>
      <c r="E17" s="46">
        <v>0</v>
      </c>
      <c r="F17" s="21" t="s">
        <v>16</v>
      </c>
      <c r="G17" s="21" t="s">
        <v>34</v>
      </c>
      <c r="H17" s="28" t="s">
        <v>37</v>
      </c>
      <c r="I17" s="3"/>
      <c r="J17" s="3"/>
      <c r="K17" s="3"/>
      <c r="L17" s="3"/>
      <c r="M17" s="3"/>
    </row>
    <row r="18" spans="2:13" ht="42" x14ac:dyDescent="0.35">
      <c r="B18" s="18" t="s">
        <v>38</v>
      </c>
      <c r="C18" s="21">
        <v>2</v>
      </c>
      <c r="D18" s="46">
        <v>0</v>
      </c>
      <c r="E18" s="46">
        <v>0</v>
      </c>
      <c r="F18" s="21" t="s">
        <v>16</v>
      </c>
      <c r="G18" s="21" t="s">
        <v>34</v>
      </c>
      <c r="H18" s="28" t="s">
        <v>37</v>
      </c>
      <c r="I18" s="3"/>
      <c r="J18" s="3"/>
      <c r="K18" s="3"/>
      <c r="L18" s="3"/>
      <c r="M18" s="3"/>
    </row>
    <row r="19" spans="2:13" ht="42" x14ac:dyDescent="0.35">
      <c r="B19" s="18" t="s">
        <v>39</v>
      </c>
      <c r="C19" s="21">
        <v>1</v>
      </c>
      <c r="D19" s="46">
        <v>0</v>
      </c>
      <c r="E19" s="46">
        <v>0</v>
      </c>
      <c r="F19" s="21" t="s">
        <v>16</v>
      </c>
      <c r="G19" s="22" t="s">
        <v>40</v>
      </c>
      <c r="H19" s="28" t="s">
        <v>37</v>
      </c>
      <c r="I19" s="3"/>
      <c r="J19" s="3"/>
      <c r="K19" s="3"/>
      <c r="L19" s="3"/>
      <c r="M19" s="3"/>
    </row>
    <row r="20" spans="2:13" ht="42.5" thickBot="1" x14ac:dyDescent="0.4">
      <c r="B20" s="26" t="s">
        <v>41</v>
      </c>
      <c r="C20" s="27">
        <v>3.2</v>
      </c>
      <c r="D20" s="47">
        <v>0</v>
      </c>
      <c r="E20" s="47">
        <v>0</v>
      </c>
      <c r="F20" s="27" t="s">
        <v>16</v>
      </c>
      <c r="G20" s="27" t="s">
        <v>42</v>
      </c>
      <c r="H20" s="30" t="s">
        <v>37</v>
      </c>
      <c r="I20" s="3"/>
      <c r="J20" s="3"/>
      <c r="K20" s="3"/>
      <c r="L20" s="3"/>
      <c r="M20" s="3"/>
    </row>
    <row r="21" spans="2:13" x14ac:dyDescent="0.35"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</row>
    <row r="22" spans="2:13" ht="15" thickBot="1" x14ac:dyDescent="0.4"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</row>
    <row r="23" spans="2:13" ht="42.5" thickBot="1" x14ac:dyDescent="0.4">
      <c r="B23" s="4" t="s">
        <v>43</v>
      </c>
      <c r="C23" s="4" t="s">
        <v>9</v>
      </c>
      <c r="D23" s="4" t="s">
        <v>10</v>
      </c>
      <c r="E23" s="4" t="s">
        <v>11</v>
      </c>
      <c r="F23" s="4" t="s">
        <v>12</v>
      </c>
      <c r="G23" s="9" t="s">
        <v>13</v>
      </c>
      <c r="H23" s="10" t="s">
        <v>44</v>
      </c>
      <c r="I23" s="3"/>
      <c r="J23" s="3"/>
      <c r="K23" s="3"/>
      <c r="L23" s="3"/>
      <c r="M23" s="3"/>
    </row>
    <row r="24" spans="2:13" ht="42" x14ac:dyDescent="0.35">
      <c r="B24" s="17" t="s">
        <v>45</v>
      </c>
      <c r="C24" s="20">
        <v>29.5</v>
      </c>
      <c r="D24" s="48">
        <v>2.2000000000000002</v>
      </c>
      <c r="E24" s="49">
        <f>C24*0.25</f>
        <v>7.375</v>
      </c>
      <c r="F24" s="20" t="s">
        <v>16</v>
      </c>
      <c r="G24" s="50" t="s">
        <v>46</v>
      </c>
      <c r="H24" s="51" t="s">
        <v>47</v>
      </c>
      <c r="I24" s="3"/>
      <c r="J24" s="3" t="s">
        <v>48</v>
      </c>
      <c r="K24" s="3"/>
      <c r="L24" s="3"/>
      <c r="M24" s="3"/>
    </row>
    <row r="25" spans="2:13" ht="42.5" thickBot="1" x14ac:dyDescent="0.4">
      <c r="B25" s="26" t="s">
        <v>49</v>
      </c>
      <c r="C25" s="27">
        <v>50</v>
      </c>
      <c r="D25" s="45">
        <v>3.9</v>
      </c>
      <c r="E25" s="45">
        <f>C25*0.25</f>
        <v>12.5</v>
      </c>
      <c r="F25" s="27" t="s">
        <v>16</v>
      </c>
      <c r="G25" s="29" t="s">
        <v>46</v>
      </c>
      <c r="H25" s="51" t="s">
        <v>47</v>
      </c>
      <c r="I25" s="3"/>
      <c r="J25" s="3"/>
      <c r="K25" s="3"/>
      <c r="L25" s="3"/>
      <c r="M25" s="3"/>
    </row>
    <row r="26" spans="2:13" x14ac:dyDescent="0.35"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</row>
    <row r="27" spans="2:13" ht="15" thickBot="1" x14ac:dyDescent="0.4">
      <c r="B27" s="3"/>
      <c r="C27" s="3"/>
      <c r="D27" s="3"/>
      <c r="E27" s="3"/>
      <c r="F27" s="3" t="s">
        <v>50</v>
      </c>
      <c r="G27" s="3"/>
      <c r="H27" s="3"/>
      <c r="I27" s="3"/>
      <c r="J27" s="3"/>
      <c r="K27" s="3"/>
      <c r="L27" s="3"/>
      <c r="M27" s="3"/>
    </row>
    <row r="28" spans="2:13" ht="42.5" thickBot="1" x14ac:dyDescent="0.4">
      <c r="B28" s="4" t="s">
        <v>51</v>
      </c>
      <c r="C28" s="4" t="s">
        <v>10</v>
      </c>
      <c r="D28" s="5" t="s">
        <v>11</v>
      </c>
      <c r="E28" s="10" t="s">
        <v>44</v>
      </c>
      <c r="F28" s="3"/>
      <c r="G28" s="3"/>
      <c r="H28" s="3"/>
      <c r="I28" s="3"/>
      <c r="J28" s="3"/>
      <c r="K28" s="3"/>
      <c r="L28" s="3"/>
      <c r="M28" s="3"/>
    </row>
    <row r="29" spans="2:13" ht="98.5" thickBot="1" x14ac:dyDescent="0.4">
      <c r="B29" s="26" t="s">
        <v>52</v>
      </c>
      <c r="C29" s="45">
        <v>8.6999999999999993</v>
      </c>
      <c r="D29" s="30">
        <v>0</v>
      </c>
      <c r="E29" s="30" t="s">
        <v>53</v>
      </c>
      <c r="F29" s="3"/>
      <c r="G29" s="3"/>
      <c r="H29" s="3"/>
      <c r="I29" s="3"/>
      <c r="J29" s="3"/>
      <c r="K29" s="3"/>
      <c r="L29" s="3"/>
      <c r="M29" s="3"/>
    </row>
    <row r="31" spans="2:13" ht="15" thickBot="1" x14ac:dyDescent="0.4"/>
    <row r="32" spans="2:13" ht="56.5" thickBot="1" x14ac:dyDescent="0.4">
      <c r="B32" s="8" t="s">
        <v>54</v>
      </c>
      <c r="C32" s="15" t="s">
        <v>55</v>
      </c>
    </row>
    <row r="33" spans="2:3" ht="15" thickBot="1" x14ac:dyDescent="0.4"/>
    <row r="34" spans="2:3" ht="42.5" thickBot="1" x14ac:dyDescent="0.4">
      <c r="B34" s="4" t="s">
        <v>56</v>
      </c>
      <c r="C34" s="31" t="s">
        <v>20</v>
      </c>
    </row>
    <row r="35" spans="2:3" ht="15" thickBot="1" x14ac:dyDescent="0.4"/>
    <row r="36" spans="2:3" ht="13.5" customHeight="1" x14ac:dyDescent="0.35">
      <c r="B36" s="53" t="s">
        <v>57</v>
      </c>
      <c r="C36" s="54"/>
    </row>
    <row r="37" spans="2:3" ht="29" thickBot="1" x14ac:dyDescent="0.4">
      <c r="B37" s="6" t="s">
        <v>58</v>
      </c>
      <c r="C37" s="7" t="s">
        <v>59</v>
      </c>
    </row>
    <row r="38" spans="2:3" ht="73.5" customHeight="1" thickBot="1" x14ac:dyDescent="0.4">
      <c r="B38" s="13" t="s">
        <v>60</v>
      </c>
      <c r="C38" s="14" t="s">
        <v>61</v>
      </c>
    </row>
    <row r="44" spans="2:3" ht="15" thickBot="1" x14ac:dyDescent="0.4"/>
    <row r="45" spans="2:3" x14ac:dyDescent="0.35">
      <c r="B45" s="36" t="s">
        <v>62</v>
      </c>
      <c r="C45" s="37" t="s">
        <v>63</v>
      </c>
    </row>
    <row r="46" spans="2:3" ht="15" thickBot="1" x14ac:dyDescent="0.4">
      <c r="B46" s="38">
        <f>1022.7*(1+8.7%)*(1+2.4%)</f>
        <v>1138.3550975999999</v>
      </c>
      <c r="C46" s="39">
        <f>'Winter PRMR Calculation'!D13</f>
        <v>884.87668425314075</v>
      </c>
    </row>
    <row r="47" spans="2:3" x14ac:dyDescent="0.35">
      <c r="B47" s="40"/>
      <c r="C47" s="40"/>
    </row>
    <row r="48" spans="2:3" x14ac:dyDescent="0.35">
      <c r="C48" s="40"/>
    </row>
    <row r="49" spans="2:3" x14ac:dyDescent="0.35">
      <c r="B49" s="40"/>
      <c r="C49" s="40"/>
    </row>
    <row r="50" spans="2:3" ht="15" thickBot="1" x14ac:dyDescent="0.4">
      <c r="B50" s="40"/>
      <c r="C50" s="40"/>
    </row>
    <row r="51" spans="2:3" x14ac:dyDescent="0.35">
      <c r="B51" s="36" t="s">
        <v>64</v>
      </c>
      <c r="C51" s="37" t="s">
        <v>65</v>
      </c>
    </row>
    <row r="52" spans="2:3" ht="15" thickBot="1" x14ac:dyDescent="0.4">
      <c r="B52" s="38">
        <f>SUM(D8:D20,D24:D25,C29)</f>
        <v>1166.0000000000002</v>
      </c>
      <c r="C52" s="39">
        <f>SUM(E8:E20,E24:E25,D29)</f>
        <v>1139.421177777778</v>
      </c>
    </row>
    <row r="54" spans="2:3" ht="15" thickBot="1" x14ac:dyDescent="0.4"/>
    <row r="55" spans="2:3" x14ac:dyDescent="0.35">
      <c r="B55" s="41" t="s">
        <v>66</v>
      </c>
      <c r="C55" s="42" t="s">
        <v>67</v>
      </c>
    </row>
    <row r="56" spans="2:3" ht="15" thickBot="1" x14ac:dyDescent="0.4">
      <c r="B56" s="43">
        <f>B52/B46</f>
        <v>1.0242849550709476</v>
      </c>
      <c r="C56" s="44">
        <f>C52/C46</f>
        <v>1.2876609792690825</v>
      </c>
    </row>
  </sheetData>
  <mergeCells count="1">
    <mergeCell ref="B36:C36"/>
  </mergeCells>
  <pageMargins left="0.7" right="0.7" top="0.75" bottom="0.75" header="0.3" footer="0.3"/>
  <pageSetup scale="51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476D78-7451-41F8-8797-7065625FB24E}">
  <dimension ref="C1:D17"/>
  <sheetViews>
    <sheetView workbookViewId="0">
      <selection activeCell="D13" sqref="D13"/>
    </sheetView>
  </sheetViews>
  <sheetFormatPr defaultRowHeight="14.5" x14ac:dyDescent="0.35"/>
  <cols>
    <col min="3" max="3" width="88.1796875" bestFit="1" customWidth="1"/>
  </cols>
  <sheetData>
    <row r="1" spans="3:4" x14ac:dyDescent="0.35">
      <c r="C1" s="32" t="s">
        <v>68</v>
      </c>
      <c r="D1" s="33">
        <v>0.95689999999999997</v>
      </c>
    </row>
    <row r="2" spans="3:4" x14ac:dyDescent="0.35">
      <c r="C2" s="32" t="s">
        <v>69</v>
      </c>
      <c r="D2" s="33">
        <v>8.6999999999999994E-2</v>
      </c>
    </row>
    <row r="3" spans="3:4" x14ac:dyDescent="0.35">
      <c r="C3" s="32" t="s">
        <v>70</v>
      </c>
      <c r="D3" s="33">
        <v>2.4E-2</v>
      </c>
    </row>
    <row r="4" spans="3:4" x14ac:dyDescent="0.35">
      <c r="C4" s="32"/>
      <c r="D4" s="34"/>
    </row>
    <row r="5" spans="3:4" x14ac:dyDescent="0.35">
      <c r="C5" s="32" t="s">
        <v>71</v>
      </c>
      <c r="D5" s="34"/>
    </row>
    <row r="6" spans="3:4" x14ac:dyDescent="0.35">
      <c r="C6" s="32" t="s">
        <v>72</v>
      </c>
      <c r="D6" s="35">
        <v>851.21031736790087</v>
      </c>
    </row>
    <row r="7" spans="3:4" x14ac:dyDescent="0.35">
      <c r="C7" s="32" t="s">
        <v>73</v>
      </c>
      <c r="D7" s="35">
        <f>D6*$D$1</f>
        <v>814.52315268934433</v>
      </c>
    </row>
    <row r="8" spans="3:4" x14ac:dyDescent="0.35">
      <c r="C8" s="32" t="s">
        <v>70</v>
      </c>
      <c r="D8" s="35">
        <f>D7*$D$3</f>
        <v>19.548555664544264</v>
      </c>
    </row>
    <row r="9" spans="3:4" x14ac:dyDescent="0.35">
      <c r="C9" s="32" t="s">
        <v>74</v>
      </c>
      <c r="D9" s="35">
        <f>D7-D8</f>
        <v>794.97459702480012</v>
      </c>
    </row>
    <row r="10" spans="3:4" x14ac:dyDescent="0.35">
      <c r="C10" s="32" t="s">
        <v>75</v>
      </c>
      <c r="D10" s="35">
        <f>D9*$D$2</f>
        <v>69.162789941157612</v>
      </c>
    </row>
    <row r="11" spans="3:4" x14ac:dyDescent="0.35">
      <c r="C11" s="32" t="s">
        <v>76</v>
      </c>
      <c r="D11" s="35">
        <f>D9+D10</f>
        <v>864.13738696595772</v>
      </c>
    </row>
    <row r="12" spans="3:4" x14ac:dyDescent="0.35">
      <c r="C12" s="32" t="s">
        <v>70</v>
      </c>
      <c r="D12" s="35">
        <f>D11*$D$3</f>
        <v>20.739297287182985</v>
      </c>
    </row>
    <row r="13" spans="3:4" x14ac:dyDescent="0.35">
      <c r="C13" s="32" t="s">
        <v>77</v>
      </c>
      <c r="D13" s="35">
        <f>D11+D12</f>
        <v>884.87668425314075</v>
      </c>
    </row>
    <row r="17" spans="3:3" x14ac:dyDescent="0.35">
      <c r="C17" t="s">
        <v>78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ItemNumber xmlns="621b3311-adc9-44a7-af0e-36067350c19c" xsi:nil="true"/>
    <ItemId xmlns="621b3311-adc9-44a7-af0e-36067350c19c" xsi:nil="true"/>
    <ItemDate xmlns="621b3311-adc9-44a7-af0e-36067350c19c" xsi:nil="true"/>
    <Filename xmlns="621b3311-adc9-44a7-af0e-36067350c19c" xsi:nil="true"/>
    <ObjectId xmlns="621b3311-adc9-44a7-af0e-36067350c19c" xsi:nil="true"/>
    <TaxCatchAll xmlns="ddb5066c-6899-482b-9ea0-5145f9da9989" xsi:nil="true"/>
    <lcf76f155ced4ddcb4097134ff3c332f xmlns="f5536f26-5d7e-4d2b-a510-6667eeb1ad7c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7F62C1BAB7D1B4998D0BFFEC59B8AD2" ma:contentTypeVersion="25" ma:contentTypeDescription="Create a new document." ma:contentTypeScope="" ma:versionID="a29347074beb70bca29eaea2ad55900a">
  <xsd:schema xmlns:xsd="http://www.w3.org/2001/XMLSchema" xmlns:xs="http://www.w3.org/2001/XMLSchema" xmlns:p="http://schemas.microsoft.com/office/2006/metadata/properties" xmlns:ns1="http://schemas.microsoft.com/sharepoint/v3" xmlns:ns2="621b3311-adc9-44a7-af0e-36067350c19c" xmlns:ns3="99180bc4-2f7d-45e7-9e22-353907fb92c6" xmlns:ns4="f5536f26-5d7e-4d2b-a510-6667eeb1ad7c" xmlns:ns5="ddb5066c-6899-482b-9ea0-5145f9da9989" targetNamespace="http://schemas.microsoft.com/office/2006/metadata/properties" ma:root="true" ma:fieldsID="dd44e1d3607186ede97e4754c9758a79" ns1:_="" ns2:_="" ns3:_="" ns4:_="" ns5:_="">
    <xsd:import namespace="http://schemas.microsoft.com/sharepoint/v3"/>
    <xsd:import namespace="621b3311-adc9-44a7-af0e-36067350c19c"/>
    <xsd:import namespace="99180bc4-2f7d-45e7-9e22-353907fb92c6"/>
    <xsd:import namespace="f5536f26-5d7e-4d2b-a510-6667eeb1ad7c"/>
    <xsd:import namespace="ddb5066c-6899-482b-9ea0-5145f9da9989"/>
    <xsd:element name="properties">
      <xsd:complexType>
        <xsd:sequence>
          <xsd:element name="documentManagement">
            <xsd:complexType>
              <xsd:all>
                <xsd:element ref="ns2:ObjectId" minOccurs="0"/>
                <xsd:element ref="ns2:ItemId" minOccurs="0"/>
                <xsd:element ref="ns2:ItemNumber" minOccurs="0"/>
                <xsd:element ref="ns2:ItemDate" minOccurs="0"/>
                <xsd:element ref="ns2:Filename" minOccurs="0"/>
                <xsd:element ref="ns3:SharedWithUsers" minOccurs="0"/>
                <xsd:element ref="ns3:SharedWithDetails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OCR" minOccurs="0"/>
                <xsd:element ref="ns1:_ip_UnifiedCompliancePolicyProperties" minOccurs="0"/>
                <xsd:element ref="ns1:_ip_UnifiedCompliancePolicyUIAction" minOccurs="0"/>
                <xsd:element ref="ns4:MediaServiceGenerationTime" minOccurs="0"/>
                <xsd:element ref="ns4:MediaServiceEventHashCode" minOccurs="0"/>
                <xsd:element ref="ns4:lcf76f155ced4ddcb4097134ff3c332f" minOccurs="0"/>
                <xsd:element ref="ns5:TaxCatchAll" minOccurs="0"/>
                <xsd:element ref="ns4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2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3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1b3311-adc9-44a7-af0e-36067350c19c" elementFormDefault="qualified">
    <xsd:import namespace="http://schemas.microsoft.com/office/2006/documentManagement/types"/>
    <xsd:import namespace="http://schemas.microsoft.com/office/infopath/2007/PartnerControls"/>
    <xsd:element name="ObjectId" ma:index="2" nillable="true" ma:displayName="ObjectId" ma:internalName="ObjectId">
      <xsd:simpleType>
        <xsd:restriction base="dms:Text">
          <xsd:maxLength value="255"/>
        </xsd:restriction>
      </xsd:simpleType>
    </xsd:element>
    <xsd:element name="ItemId" ma:index="3" nillable="true" ma:displayName="ItemId" ma:indexed="true" ma:internalName="ItemId">
      <xsd:simpleType>
        <xsd:restriction base="dms:Text">
          <xsd:maxLength value="255"/>
        </xsd:restriction>
      </xsd:simpleType>
    </xsd:element>
    <xsd:element name="ItemNumber" ma:index="4" nillable="true" ma:displayName="ItemNumber" ma:indexed="true" ma:internalName="ItemNumber">
      <xsd:simpleType>
        <xsd:restriction base="dms:Text">
          <xsd:maxLength value="255"/>
        </xsd:restriction>
      </xsd:simpleType>
    </xsd:element>
    <xsd:element name="ItemDate" ma:index="5" nillable="true" ma:displayName="ItemDate" ma:format="DateOnly" ma:indexed="true" ma:internalName="ItemDate">
      <xsd:simpleType>
        <xsd:restriction base="dms:DateTime"/>
      </xsd:simpleType>
    </xsd:element>
    <xsd:element name="Filename" ma:index="6" nillable="true" ma:displayName="Filename" ma:internalName="Filenam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180bc4-2f7d-45e7-9e22-353907fb92c6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536f26-5d7e-4d2b-a510-6667eeb1ad7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7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8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20" nillable="true" ma:displayName="MediaServiceAutoTags" ma:internalName="MediaServiceAutoTags" ma:readOnly="true">
      <xsd:simpleType>
        <xsd:restriction base="dms:Text"/>
      </xsd:simpleType>
    </xsd:element>
    <xsd:element name="MediaServiceOCR" ma:index="2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5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7" nillable="true" ma:taxonomy="true" ma:internalName="lcf76f155ced4ddcb4097134ff3c332f" ma:taxonomyFieldName="MediaServiceImageTags" ma:displayName="Image Tags" ma:readOnly="false" ma:fieldId="{5cf76f15-5ced-4ddc-b409-7134ff3c332f}" ma:taxonomyMulti="true" ma:sspId="a2675d46-00a0-495e-b90c-e7abf5d36b7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b5066c-6899-482b-9ea0-5145f9da9989" elementFormDefault="qualified">
    <xsd:import namespace="http://schemas.microsoft.com/office/2006/documentManagement/types"/>
    <xsd:import namespace="http://schemas.microsoft.com/office/infopath/2007/PartnerControls"/>
    <xsd:element name="TaxCatchAll" ma:index="28" nillable="true" ma:displayName="Taxonomy Catch All Column" ma:hidden="true" ma:list="{a6e7e882-9704-4d77-9765-cf8fe4d68a88}" ma:internalName="TaxCatchAll" ma:showField="CatchAllData" ma:web="fe36f78b-f2f5-469e-9861-ee46cd4ffe6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9" ma:displayName="Content Type"/>
        <xsd:element ref="dc:title" minOccurs="0" maxOccurs="1" ma:index="0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061ED1F-CC26-4C70-A839-C62FB67068CC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1E8FC2EC-D8C5-4EE4-9A5A-69C5755A020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9B61916-685E-4259-BE58-390EABBAF63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Cover Page</vt:lpstr>
      <vt:lpstr>Report</vt:lpstr>
      <vt:lpstr>Winter PRMR Calculation</vt:lpstr>
      <vt:lpstr>Report!Print_Area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Hodgin, Stephanie (URC)</dc:creator>
  <cp:keywords/>
  <dc:description/>
  <cp:lastModifiedBy>Bruce, Carla</cp:lastModifiedBy>
  <cp:revision/>
  <dcterms:created xsi:type="dcterms:W3CDTF">2022-01-05T16:13:54Z</dcterms:created>
  <dcterms:modified xsi:type="dcterms:W3CDTF">2022-07-25T13:24:10Z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{3AADE6A8-1537-4E4B-8550-BC1E385F0F2C}</vt:lpwstr>
  </property>
  <property fmtid="{D5CDD505-2E9C-101B-9397-08002B2CF9AE}" pid="3" name="ContentTypeId">
    <vt:lpwstr>0x01010017F62C1BAB7D1B4998D0BFFEC59B8AD2</vt:lpwstr>
  </property>
</Properties>
</file>